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42_AM und Bildung\2024\"/>
    </mc:Choice>
  </mc:AlternateContent>
  <xr:revisionPtr revIDLastSave="0" documentId="13_ncr:1_{DD5F49FC-68A6-4DE0-BC6B-2785BE190046}" xr6:coauthVersionLast="47" xr6:coauthVersionMax="47" xr10:uidLastSave="{00000000-0000-0000-0000-000000000000}"/>
  <bookViews>
    <workbookView xWindow="-4035" yWindow="-21720" windowWidth="38640" windowHeight="21840" firstSheet="1" activeTab="1" xr2:uid="{00000000-000D-0000-FFFF-FFFF00000000}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C7" i="9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<sst xmlns="http://schemas.openxmlformats.org/spreadsheetml/2006/main" count="208" uniqueCount="114">
  <si>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</si>
  <si>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</si>
  <si>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</si>
  <si>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</si>
  <si>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</si>
  <si>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</si>
  <si>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</si>
  <si>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</si>
  <si>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</si>
  <si>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</si>
  <si>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</si>
  <si>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</si>
  <si>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</si>
  <si>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</si>
  <si>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</si>
  <si>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</si>
  <si>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</si>
  <si>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</si>
  <si>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</si>
  <si>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</si>
  <si>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</si>
  <si>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</si>
  <si>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</si>
  <si>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</si>
  <si>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</si>
  <si>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</si>
  <si>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</si>
  <si>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</si>
  <si>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</si>
  <si>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</si>
  <si>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</si>
  <si>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</si>
  <si>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</si>
  <si>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</si>
  <si>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</si>
  <si>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</si>
  <si>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</si>
  <si>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</si>
  <si>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</si>
  <si>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</si>
  <si>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</si>
  <si>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</si>
  <si>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</si>
  <si>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</si>
  <si>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</si>
  <si>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</si>
  <si>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</si>
  <si>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</si>
  <si>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</si>
  <si>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</si>
  <si>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</si>
  <si>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</si>
  <si>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</si>
  <si>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</si>
  <si>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</si>
  <si>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</si>
  <si>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</si>
  <si>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</si>
  <si>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</si>
  <si>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</si>
  <si>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</si>
  <si>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</si>
  <si>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</si>
  <si>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</si>
  <si>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</si>
  <si>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</si>
  <si>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</si>
  <si>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</si>
  <si>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</si>
  <si>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</si>
  <si>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</si>
  <si>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</si>
  <si>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</si>
  <si>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</si>
  <si>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</si>
  <si>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</si>
  <si>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</si>
  <si>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</si>
  <si>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</si>
  <si>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</si>
  <si>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</si>
  <si>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</si>
  <si>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</si>
  <si>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</si>
  <si>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</si>
  <si>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</si>
  <si>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</si>
  <si>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</si>
  <si>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</si>
  <si>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</si>
  <si>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</si>
  <si>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</si>
  <si>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</si>
  <si>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</si>
  <si>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</si>
  <si>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</si>
  <si>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</si>
  <si>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</si>
  <si>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</si>
  <si>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</si>
  <si>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</si>
  <si>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</si>
  <si>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</si>
  <si>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</si>
  <si>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</si>
  <si>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</si>
  <si>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</si>
  <si>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</si>
  <si>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</si>
  <si>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Arbeitsmarkt und Bildung 
in Wien</t>
  </si>
  <si>
    <t>M:\03_Controlling &amp; Statistik\04_Statistik\1_Monatsberichte\25+_Arbeitslosenquoten\39-41_ALQ nach Ausbildung/900_zeitreihen_alq_ausbildung_wien_ab_2014</t>
  </si>
  <si>
    <t>2024/Dec</t>
  </si>
  <si>
    <r>
      <t xml:space="preserve">48,7% der arbeitslosen Personen hat lediglich Pflichtschulausbildung, 18,7% verfügen über einen Lehrabschluss; in Summe weisen 67,4% aller arbeitslosen Personen maximal Lehrausbildung auf. </t>
    </r>
    <r>
      <rPr>
        <sz val="11"/>
        <rFont val="Calibri"/>
        <family val="2"/>
      </rPr>
      <t>Personen mit Lehrabschluss sind allerdings im Vorteil: 28,1% der (sofort verfügbaren) offenen Stellen verlangt diese Qualifikation.</t>
    </r>
  </si>
  <si>
    <t>Bei der differenzierten Betrachtung arbeitsloser Personen nach Geschlecht zeigt sich ein Unterschied beim Anteil von Personen mit Pflichtschulausbildung (Männer: 51,0%, Frauen: 45,3%), noch deutlicher ist der Unterschied beim Anteil von Personen mit Lehrabschluss: 15,1% der arbeitslosen Frauen, aber 21,1%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</si>
</sst>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91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4" applyNumberFormat="0" applyAlignment="0" applyProtection="0"/>
    <xf numFmtId="0" fontId="76" fillId="64" borderId="75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6" applyNumberFormat="0" applyFill="0" applyAlignment="0" applyProtection="0"/>
    <xf numFmtId="0" fontId="81" fillId="0" borderId="77" applyNumberFormat="0" applyFill="0" applyAlignment="0" applyProtection="0"/>
    <xf numFmtId="0" fontId="82" fillId="0" borderId="78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4" applyNumberFormat="0" applyAlignment="0" applyProtection="0"/>
    <xf numFmtId="43" fontId="71" fillId="0" borderId="0" applyFont="0" applyFill="0" applyBorder="0" applyAlignment="0" applyProtection="0"/>
    <xf numFmtId="0" fontId="84" fillId="0" borderId="79" applyNumberFormat="0" applyFill="0" applyAlignment="0" applyProtection="0"/>
    <xf numFmtId="0" fontId="16" fillId="65" borderId="80" applyNumberFormat="0" applyFont="0" applyAlignment="0" applyProtection="0"/>
    <xf numFmtId="0" fontId="85" fillId="45" borderId="81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2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3" applyNumberFormat="0" applyFill="0" applyProtection="0">
      <alignment horizontal="center" vertical="center"/>
    </xf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3" fontId="91" fillId="0" borderId="84"/>
    <xf numFmtId="3" fontId="92" fillId="0" borderId="84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5">
      <alignment horizontal="center" vertical="center"/>
    </xf>
    <xf numFmtId="0" fontId="89" fillId="0" borderId="85">
      <alignment horizontal="center" vertical="center"/>
    </xf>
    <xf numFmtId="3" fontId="90" fillId="0" borderId="84" applyFont="0" applyFill="0" applyAlignment="0" applyProtection="0"/>
    <xf numFmtId="0" fontId="90" fillId="0" borderId="84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6">
      <alignment horizontal="left" vertical="center"/>
    </xf>
    <xf numFmtId="3" fontId="89" fillId="0" borderId="83" applyFill="0" applyAlignment="0" applyProtection="0"/>
  </cellStyleXfs>
  <cellXfs count="209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3" xfId="0" applyNumberFormat="1" applyFont="1" applyBorder="1"/>
    <xf numFmtId="168" fontId="45" fillId="0" borderId="72" xfId="0" applyNumberFormat="1" applyFont="1" applyBorder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165" fontId="1" fillId="0" borderId="10" xfId="1" applyNumberFormat="1" applyFont="1" applyBorder="1"/>
    <xf numFmtId="17" fontId="0" fillId="0" borderId="0" xfId="0" applyNumberFormat="1" applyBorder="1"/>
    <xf numFmtId="165" fontId="1" fillId="0" borderId="0" xfId="1" applyNumberFormat="1" applyFont="1" applyBorder="1"/>
    <xf numFmtId="0" fontId="0" fillId="0" borderId="87" xfId="0" applyBorder="1"/>
    <xf numFmtId="17" fontId="0" fillId="0" borderId="10" xfId="0" applyNumberForma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91">
    <cellStyle name="_Rid_1_S34" xfId="75" xr:uid="{00000000-0005-0000-0000-000000000000}"/>
    <cellStyle name="_Rid_1_S36" xfId="77" xr:uid="{00000000-0005-0000-0000-000001000000}"/>
    <cellStyle name="_Rid_1_S38" xfId="76" xr:uid="{00000000-0005-0000-0000-000002000000}"/>
    <cellStyle name="_Rid_1_S43_S42" xfId="78" xr:uid="{00000000-0005-0000-0000-000003000000}"/>
    <cellStyle name="_Rid_1_S45_S44" xfId="79" xr:uid="{00000000-0005-0000-0000-000004000000}"/>
    <cellStyle name="_Rid_121_S23" xfId="235" xr:uid="{00000000-0005-0000-0000-000005000000}"/>
    <cellStyle name="_Rid_121_S26" xfId="234" xr:uid="{00000000-0005-0000-0000-000006000000}"/>
    <cellStyle name="_Rid_121_S27" xfId="233" xr:uid="{00000000-0005-0000-0000-000007000000}"/>
    <cellStyle name="_Rid_121_S38_S37" xfId="230" xr:uid="{00000000-0005-0000-0000-000008000000}"/>
    <cellStyle name="_Rid_122_S21" xfId="232" xr:uid="{00000000-0005-0000-0000-000009000000}"/>
    <cellStyle name="_Rid_122_S22" xfId="231" xr:uid="{00000000-0005-0000-0000-00000A000000}"/>
    <cellStyle name="_Rid_122_S27_S26" xfId="237" xr:uid="{00000000-0005-0000-0000-00000B000000}"/>
    <cellStyle name="_Rid_122_S35" xfId="229" xr:uid="{00000000-0005-0000-0000-00000C000000}"/>
    <cellStyle name="_Rid_122_S37_S36" xfId="236" xr:uid="{00000000-0005-0000-0000-00000D000000}"/>
    <cellStyle name="_Rid_123_S26" xfId="238" xr:uid="{00000000-0005-0000-0000-00000E000000}"/>
    <cellStyle name="_Rid_123_S27" xfId="239" xr:uid="{00000000-0005-0000-0000-00000F000000}"/>
    <cellStyle name="_Rid_123_S32_S31" xfId="241" xr:uid="{00000000-0005-0000-0000-000010000000}"/>
    <cellStyle name="_Rid_123_S40" xfId="240" xr:uid="{00000000-0005-0000-0000-000011000000}"/>
    <cellStyle name="_Rid_123_S42_S41" xfId="242" xr:uid="{00000000-0005-0000-0000-000012000000}"/>
    <cellStyle name="_Rid_124_S17" xfId="243" xr:uid="{00000000-0005-0000-0000-000013000000}"/>
    <cellStyle name="_Rid_124_S18" xfId="244" xr:uid="{00000000-0005-0000-0000-000014000000}"/>
    <cellStyle name="_Rid_124_S19" xfId="245" xr:uid="{00000000-0005-0000-0000-000015000000}"/>
    <cellStyle name="_Rid_124_S26_S25" xfId="247" xr:uid="{00000000-0005-0000-0000-000016000000}"/>
    <cellStyle name="_Rid_124_S28_S27" xfId="248" xr:uid="{00000000-0005-0000-0000-000017000000}"/>
    <cellStyle name="_Rid_124_S31" xfId="246" xr:uid="{00000000-0005-0000-0000-000018000000}"/>
    <cellStyle name="_Rid_124_S33_S32" xfId="249" xr:uid="{00000000-0005-0000-0000-000019000000}"/>
    <cellStyle name="_Rid_15_S27" xfId="109" xr:uid="{00000000-0005-0000-0000-00001A000000}"/>
    <cellStyle name="_Rid_15_S28" xfId="110" xr:uid="{00000000-0005-0000-0000-00001B000000}"/>
    <cellStyle name="_Rid_15_S29" xfId="111" xr:uid="{00000000-0005-0000-0000-00001C000000}"/>
    <cellStyle name="_Rid_15_S34_S33" xfId="112" xr:uid="{00000000-0005-0000-0000-00001D000000}"/>
    <cellStyle name="_Rid_15_S36_S35" xfId="113" xr:uid="{00000000-0005-0000-0000-00001E000000}"/>
    <cellStyle name="_Rid_2_S32" xfId="80" xr:uid="{00000000-0005-0000-0000-00001F000000}"/>
    <cellStyle name="_Rid_2_S33" xfId="81" xr:uid="{00000000-0005-0000-0000-000020000000}"/>
    <cellStyle name="_Rid_2_S34" xfId="82" xr:uid="{00000000-0005-0000-0000-000021000000}"/>
    <cellStyle name="_Rid_2_S39_S38" xfId="83" xr:uid="{00000000-0005-0000-0000-000022000000}"/>
    <cellStyle name="_Rid_2_S41_S40" xfId="84" xr:uid="{00000000-0005-0000-0000-000023000000}"/>
    <cellStyle name="_Rid_24_S44" xfId="114" xr:uid="{00000000-0005-0000-0000-000024000000}"/>
    <cellStyle name="_Rid_24_S46" xfId="116" xr:uid="{00000000-0005-0000-0000-000025000000}"/>
    <cellStyle name="_Rid_24_S48" xfId="115" xr:uid="{00000000-0005-0000-0000-000026000000}"/>
    <cellStyle name="_Rid_24_S53_S52" xfId="117" xr:uid="{00000000-0005-0000-0000-000027000000}"/>
    <cellStyle name="_Rid_24_S55_S54" xfId="118" xr:uid="{00000000-0005-0000-0000-000028000000}"/>
    <cellStyle name="_Rid_3_S27" xfId="85" xr:uid="{00000000-0005-0000-0000-000029000000}"/>
    <cellStyle name="_Rid_3_S28" xfId="86" xr:uid="{00000000-0005-0000-0000-00002A000000}"/>
    <cellStyle name="_Rid_3_S29" xfId="87" xr:uid="{00000000-0005-0000-0000-00002B000000}"/>
    <cellStyle name="_Rid_3_S34_S33" xfId="88" xr:uid="{00000000-0005-0000-0000-00002C000000}"/>
    <cellStyle name="_Rid_3_S36_S35" xfId="89" xr:uid="{00000000-0005-0000-0000-00002D000000}"/>
    <cellStyle name="_Rid_34_S34" xfId="119" xr:uid="{00000000-0005-0000-0000-00002E000000}"/>
    <cellStyle name="_Rid_34_S36" xfId="121" xr:uid="{00000000-0005-0000-0000-00002F000000}"/>
    <cellStyle name="_Rid_34_S38" xfId="120" xr:uid="{00000000-0005-0000-0000-000030000000}"/>
    <cellStyle name="_Rid_34_S43_S42" xfId="122" xr:uid="{00000000-0005-0000-0000-000031000000}"/>
    <cellStyle name="_Rid_34_S45_S44" xfId="123" xr:uid="{00000000-0005-0000-0000-000032000000}"/>
    <cellStyle name="_Rid_4_S29" xfId="90" xr:uid="{00000000-0005-0000-0000-000033000000}"/>
    <cellStyle name="_Rid_4_S31" xfId="92" xr:uid="{00000000-0005-0000-0000-000034000000}"/>
    <cellStyle name="_Rid_4_S33" xfId="91" xr:uid="{00000000-0005-0000-0000-000035000000}"/>
    <cellStyle name="_Rid_4_S38_S37" xfId="93" xr:uid="{00000000-0005-0000-0000-000036000000}"/>
    <cellStyle name="_Rid_4_S40_S39" xfId="94" xr:uid="{00000000-0005-0000-0000-000037000000}"/>
    <cellStyle name="_Rid_48_S34" xfId="124" xr:uid="{00000000-0005-0000-0000-000038000000}"/>
    <cellStyle name="_Rid_48_S36" xfId="126" xr:uid="{00000000-0005-0000-0000-000039000000}"/>
    <cellStyle name="_Rid_48_S38" xfId="125" xr:uid="{00000000-0005-0000-0000-00003A000000}"/>
    <cellStyle name="_Rid_48_S43_S42" xfId="127" xr:uid="{00000000-0005-0000-0000-00003B000000}"/>
    <cellStyle name="_Rid_48_S45_S44" xfId="128" xr:uid="{00000000-0005-0000-0000-00003C000000}"/>
    <cellStyle name="_Rid_49_S32" xfId="129" xr:uid="{00000000-0005-0000-0000-00003D000000}"/>
    <cellStyle name="_Rid_49_S33" xfId="130" xr:uid="{00000000-0005-0000-0000-00003E000000}"/>
    <cellStyle name="_Rid_49_S34" xfId="131" xr:uid="{00000000-0005-0000-0000-00003F000000}"/>
    <cellStyle name="_Rid_49_S39_S38" xfId="132" xr:uid="{00000000-0005-0000-0000-000040000000}"/>
    <cellStyle name="_Rid_49_S41_S40" xfId="133" xr:uid="{00000000-0005-0000-0000-000041000000}"/>
    <cellStyle name="_Rid_5_S29" xfId="95" xr:uid="{00000000-0005-0000-0000-000042000000}"/>
    <cellStyle name="_Rid_5_S31" xfId="97" xr:uid="{00000000-0005-0000-0000-000043000000}"/>
    <cellStyle name="_Rid_5_S33" xfId="96" xr:uid="{00000000-0005-0000-0000-000044000000}"/>
    <cellStyle name="_Rid_5_S38_S37" xfId="98" xr:uid="{00000000-0005-0000-0000-000045000000}"/>
    <cellStyle name="_Rid_5_S40_S39" xfId="99" xr:uid="{00000000-0005-0000-0000-000046000000}"/>
    <cellStyle name="_Rid_50_S27" xfId="134" xr:uid="{00000000-0005-0000-0000-000047000000}"/>
    <cellStyle name="_Rid_50_S28" xfId="135" xr:uid="{00000000-0005-0000-0000-000048000000}"/>
    <cellStyle name="_Rid_50_S29" xfId="136" xr:uid="{00000000-0005-0000-0000-000049000000}"/>
    <cellStyle name="_Rid_50_S34_S33" xfId="137" xr:uid="{00000000-0005-0000-0000-00004A000000}"/>
    <cellStyle name="_Rid_50_S36_S35" xfId="138" xr:uid="{00000000-0005-0000-0000-00004B000000}"/>
    <cellStyle name="_Rid_51_S27" xfId="139" xr:uid="{00000000-0005-0000-0000-00004C000000}"/>
    <cellStyle name="_Rid_51_S28" xfId="140" xr:uid="{00000000-0005-0000-0000-00004D000000}"/>
    <cellStyle name="_Rid_51_S29" xfId="141" xr:uid="{00000000-0005-0000-0000-00004E000000}"/>
    <cellStyle name="_Rid_51_S34_S33" xfId="142" xr:uid="{00000000-0005-0000-0000-00004F000000}"/>
    <cellStyle name="_Rid_51_S36_S35" xfId="143" xr:uid="{00000000-0005-0000-0000-000050000000}"/>
    <cellStyle name="_Rid_52_S34" xfId="144" xr:uid="{00000000-0005-0000-0000-000051000000}"/>
    <cellStyle name="_Rid_52_S36" xfId="146" xr:uid="{00000000-0005-0000-0000-000052000000}"/>
    <cellStyle name="_Rid_52_S38" xfId="145" xr:uid="{00000000-0005-0000-0000-000053000000}"/>
    <cellStyle name="_Rid_52_S43_S42" xfId="147" xr:uid="{00000000-0005-0000-0000-000054000000}"/>
    <cellStyle name="_Rid_52_S45_S44" xfId="148" xr:uid="{00000000-0005-0000-0000-000055000000}"/>
    <cellStyle name="_Rid_53_S44" xfId="149" xr:uid="{00000000-0005-0000-0000-000056000000}"/>
    <cellStyle name="_Rid_53_S46" xfId="151" xr:uid="{00000000-0005-0000-0000-000057000000}"/>
    <cellStyle name="_Rid_53_S48" xfId="150" xr:uid="{00000000-0005-0000-0000-000058000000}"/>
    <cellStyle name="_Rid_53_S53_S52" xfId="152" xr:uid="{00000000-0005-0000-0000-000059000000}"/>
    <cellStyle name="_Rid_53_S55_S54" xfId="153" xr:uid="{00000000-0005-0000-0000-00005A000000}"/>
    <cellStyle name="_Rid_54_S34" xfId="154" xr:uid="{00000000-0005-0000-0000-00005B000000}"/>
    <cellStyle name="_Rid_54_S36" xfId="156" xr:uid="{00000000-0005-0000-0000-00005C000000}"/>
    <cellStyle name="_Rid_54_S38" xfId="155" xr:uid="{00000000-0005-0000-0000-00005D000000}"/>
    <cellStyle name="_Rid_54_S43_S42" xfId="157" xr:uid="{00000000-0005-0000-0000-00005E000000}"/>
    <cellStyle name="_Rid_54_S45_S44" xfId="158" xr:uid="{00000000-0005-0000-0000-00005F000000}"/>
    <cellStyle name="_Rid_55_S34" xfId="159" xr:uid="{00000000-0005-0000-0000-000060000000}"/>
    <cellStyle name="_Rid_55_S36" xfId="161" xr:uid="{00000000-0005-0000-0000-000061000000}"/>
    <cellStyle name="_Rid_55_S38" xfId="160" xr:uid="{00000000-0005-0000-0000-000062000000}"/>
    <cellStyle name="_Rid_55_S43_S42" xfId="162" xr:uid="{00000000-0005-0000-0000-000063000000}"/>
    <cellStyle name="_Rid_55_S45_S44" xfId="163" xr:uid="{00000000-0005-0000-0000-000064000000}"/>
    <cellStyle name="_Rid_56_S34" xfId="164" xr:uid="{00000000-0005-0000-0000-000065000000}"/>
    <cellStyle name="_Rid_56_S36" xfId="166" xr:uid="{00000000-0005-0000-0000-000066000000}"/>
    <cellStyle name="_Rid_56_S38" xfId="165" xr:uid="{00000000-0005-0000-0000-000067000000}"/>
    <cellStyle name="_Rid_56_S43_S42" xfId="167" xr:uid="{00000000-0005-0000-0000-000068000000}"/>
    <cellStyle name="_Rid_56_S45_S44" xfId="168" xr:uid="{00000000-0005-0000-0000-000069000000}"/>
    <cellStyle name="_Rid_57_S34" xfId="169" xr:uid="{00000000-0005-0000-0000-00006A000000}"/>
    <cellStyle name="_Rid_57_S36" xfId="171" xr:uid="{00000000-0005-0000-0000-00006B000000}"/>
    <cellStyle name="_Rid_57_S38" xfId="170" xr:uid="{00000000-0005-0000-0000-00006C000000}"/>
    <cellStyle name="_Rid_57_S43_S42" xfId="172" xr:uid="{00000000-0005-0000-0000-00006D000000}"/>
    <cellStyle name="_Rid_57_S45_S44" xfId="173" xr:uid="{00000000-0005-0000-0000-00006E000000}"/>
    <cellStyle name="_Rid_58_S29" xfId="174" xr:uid="{00000000-0005-0000-0000-00006F000000}"/>
    <cellStyle name="_Rid_58_S31" xfId="176" xr:uid="{00000000-0005-0000-0000-000070000000}"/>
    <cellStyle name="_Rid_58_S33" xfId="175" xr:uid="{00000000-0005-0000-0000-000071000000}"/>
    <cellStyle name="_Rid_58_S38_S37" xfId="177" xr:uid="{00000000-0005-0000-0000-000072000000}"/>
    <cellStyle name="_Rid_58_S40_S39" xfId="178" xr:uid="{00000000-0005-0000-0000-000073000000}"/>
    <cellStyle name="_Rid_59_S24" xfId="179" xr:uid="{00000000-0005-0000-0000-000074000000}"/>
    <cellStyle name="_Rid_59_S26" xfId="181" xr:uid="{00000000-0005-0000-0000-000075000000}"/>
    <cellStyle name="_Rid_59_S28" xfId="180" xr:uid="{00000000-0005-0000-0000-000076000000}"/>
    <cellStyle name="_Rid_59_S33_S32" xfId="182" xr:uid="{00000000-0005-0000-0000-000077000000}"/>
    <cellStyle name="_Rid_59_S35_S34" xfId="183" xr:uid="{00000000-0005-0000-0000-000078000000}"/>
    <cellStyle name="_Rid_6_S34" xfId="100" xr:uid="{00000000-0005-0000-0000-000079000000}"/>
    <cellStyle name="_Rid_6_S36" xfId="102" xr:uid="{00000000-0005-0000-0000-00007A000000}"/>
    <cellStyle name="_Rid_6_S38" xfId="101" xr:uid="{00000000-0005-0000-0000-00007B000000}"/>
    <cellStyle name="_Rid_6_S43_S42" xfId="103" xr:uid="{00000000-0005-0000-0000-00007C000000}"/>
    <cellStyle name="_Rid_60_S29" xfId="184" xr:uid="{00000000-0005-0000-0000-00007D000000}"/>
    <cellStyle name="_Rid_60_S31" xfId="186" xr:uid="{00000000-0005-0000-0000-00007E000000}"/>
    <cellStyle name="_Rid_60_S33" xfId="185" xr:uid="{00000000-0005-0000-0000-00007F000000}"/>
    <cellStyle name="_Rid_60_S38_S37" xfId="187" xr:uid="{00000000-0005-0000-0000-000080000000}"/>
    <cellStyle name="_Rid_60_S40_S39" xfId="188" xr:uid="{00000000-0005-0000-0000-000081000000}"/>
    <cellStyle name="_Rid_61_S34" xfId="189" xr:uid="{00000000-0005-0000-0000-000082000000}"/>
    <cellStyle name="_Rid_61_S36" xfId="191" xr:uid="{00000000-0005-0000-0000-000083000000}"/>
    <cellStyle name="_Rid_61_S38" xfId="190" xr:uid="{00000000-0005-0000-0000-000084000000}"/>
    <cellStyle name="_Rid_61_S43_S42" xfId="192" xr:uid="{00000000-0005-0000-0000-000085000000}"/>
    <cellStyle name="_Rid_61_S45_S44" xfId="193" xr:uid="{00000000-0005-0000-0000-000086000000}"/>
    <cellStyle name="_Rid_62_S28" xfId="194" xr:uid="{00000000-0005-0000-0000-000087000000}"/>
    <cellStyle name="_Rid_62_S30" xfId="196" xr:uid="{00000000-0005-0000-0000-000088000000}"/>
    <cellStyle name="_Rid_62_S32" xfId="195" xr:uid="{00000000-0005-0000-0000-000089000000}"/>
    <cellStyle name="_Rid_62_S37_S36" xfId="197" xr:uid="{00000000-0005-0000-0000-00008A000000}"/>
    <cellStyle name="_Rid_62_S39_S38" xfId="198" xr:uid="{00000000-0005-0000-0000-00008B000000}"/>
    <cellStyle name="_Rid_64_S28" xfId="199" xr:uid="{00000000-0005-0000-0000-00008C000000}"/>
    <cellStyle name="_Rid_64_S30" xfId="201" xr:uid="{00000000-0005-0000-0000-00008D000000}"/>
    <cellStyle name="_Rid_64_S32" xfId="200" xr:uid="{00000000-0005-0000-0000-00008E000000}"/>
    <cellStyle name="_Rid_64_S37_S36" xfId="202" xr:uid="{00000000-0005-0000-0000-00008F000000}"/>
    <cellStyle name="_Rid_64_S39_S38" xfId="203" xr:uid="{00000000-0005-0000-0000-000090000000}"/>
    <cellStyle name="_Rid_65_S32" xfId="204" xr:uid="{00000000-0005-0000-0000-000091000000}"/>
    <cellStyle name="_Rid_65_S33" xfId="205" xr:uid="{00000000-0005-0000-0000-000092000000}"/>
    <cellStyle name="_Rid_65_S34" xfId="206" xr:uid="{00000000-0005-0000-0000-000093000000}"/>
    <cellStyle name="_Rid_65_S39_S38" xfId="207" xr:uid="{00000000-0005-0000-0000-000094000000}"/>
    <cellStyle name="_Rid_65_S41_S40" xfId="208" xr:uid="{00000000-0005-0000-0000-000095000000}"/>
    <cellStyle name="_Rid_66_S29" xfId="209" xr:uid="{00000000-0005-0000-0000-000096000000}"/>
    <cellStyle name="_Rid_66_S31" xfId="211" xr:uid="{00000000-0005-0000-0000-000097000000}"/>
    <cellStyle name="_Rid_66_S33" xfId="210" xr:uid="{00000000-0005-0000-0000-000098000000}"/>
    <cellStyle name="_Rid_66_S38_S37" xfId="212" xr:uid="{00000000-0005-0000-0000-000099000000}"/>
    <cellStyle name="_Rid_66_S40_S39" xfId="213" xr:uid="{00000000-0005-0000-0000-00009A000000}"/>
    <cellStyle name="_Rid_67_S34" xfId="214" xr:uid="{00000000-0005-0000-0000-00009B000000}"/>
    <cellStyle name="_Rid_67_S36" xfId="216" xr:uid="{00000000-0005-0000-0000-00009C000000}"/>
    <cellStyle name="_Rid_67_S38" xfId="215" xr:uid="{00000000-0005-0000-0000-00009D000000}"/>
    <cellStyle name="_Rid_67_S43_S42" xfId="217" xr:uid="{00000000-0005-0000-0000-00009E000000}"/>
    <cellStyle name="_Rid_67_S45_S44" xfId="218" xr:uid="{00000000-0005-0000-0000-00009F000000}"/>
    <cellStyle name="_Rid_68_S34" xfId="219" xr:uid="{00000000-0005-0000-0000-0000A0000000}"/>
    <cellStyle name="_Rid_68_S36" xfId="221" xr:uid="{00000000-0005-0000-0000-0000A1000000}"/>
    <cellStyle name="_Rid_68_S38" xfId="220" xr:uid="{00000000-0005-0000-0000-0000A2000000}"/>
    <cellStyle name="_Rid_68_S43_S42" xfId="222" xr:uid="{00000000-0005-0000-0000-0000A3000000}"/>
    <cellStyle name="_Rid_68_S45_S44" xfId="223" xr:uid="{00000000-0005-0000-0000-0000A4000000}"/>
    <cellStyle name="_Rid_69_S27" xfId="224" xr:uid="{00000000-0005-0000-0000-0000A5000000}"/>
    <cellStyle name="_Rid_69_S28" xfId="225" xr:uid="{00000000-0005-0000-0000-0000A6000000}"/>
    <cellStyle name="_Rid_69_S29" xfId="226" xr:uid="{00000000-0005-0000-0000-0000A7000000}"/>
    <cellStyle name="_Rid_69_S34_S33" xfId="227" xr:uid="{00000000-0005-0000-0000-0000A8000000}"/>
    <cellStyle name="_Rid_69_S36_S35" xfId="228" xr:uid="{00000000-0005-0000-0000-0000A9000000}"/>
    <cellStyle name="_Rid_7_S34" xfId="104" xr:uid="{00000000-0005-0000-0000-0000AA000000}"/>
    <cellStyle name="_Rid_7_S36" xfId="106" xr:uid="{00000000-0005-0000-0000-0000AB000000}"/>
    <cellStyle name="_Rid_7_S38" xfId="105" xr:uid="{00000000-0005-0000-0000-0000AC000000}"/>
    <cellStyle name="_Rid_7_S43_S42" xfId="107" xr:uid="{00000000-0005-0000-0000-0000AD000000}"/>
    <cellStyle name="_Rid_7_S45_S44" xfId="108" xr:uid="{00000000-0005-0000-0000-0000AE000000}"/>
    <cellStyle name="20 % - Akzent1 2" xfId="5" xr:uid="{00000000-0005-0000-0000-0000AF000000}"/>
    <cellStyle name="20 % - Akzent2 2" xfId="6" xr:uid="{00000000-0005-0000-0000-0000B0000000}"/>
    <cellStyle name="20 % - Akzent3 2" xfId="7" xr:uid="{00000000-0005-0000-0000-0000B1000000}"/>
    <cellStyle name="20 % - Akzent4 2" xfId="8" xr:uid="{00000000-0005-0000-0000-0000B2000000}"/>
    <cellStyle name="20 % - Akzent5 2" xfId="9" xr:uid="{00000000-0005-0000-0000-0000B3000000}"/>
    <cellStyle name="20 % - Akzent6 2" xfId="10" xr:uid="{00000000-0005-0000-0000-0000B4000000}"/>
    <cellStyle name="20% - Accent1" xfId="283" xr:uid="{00000000-0005-0000-0000-0000B5000000}"/>
    <cellStyle name="20% - Accent2" xfId="284" xr:uid="{00000000-0005-0000-0000-0000B6000000}"/>
    <cellStyle name="20% - Accent3" xfId="285" xr:uid="{00000000-0005-0000-0000-0000B7000000}"/>
    <cellStyle name="20% - Accent4" xfId="286" xr:uid="{00000000-0005-0000-0000-0000B8000000}"/>
    <cellStyle name="20% - Accent5" xfId="287" xr:uid="{00000000-0005-0000-0000-0000B9000000}"/>
    <cellStyle name="20% - Accent6" xfId="288" xr:uid="{00000000-0005-0000-0000-0000BA000000}"/>
    <cellStyle name="20% - Akzent1" xfId="289" xr:uid="{00000000-0005-0000-0000-0000BB000000}"/>
    <cellStyle name="20% - Akzent2" xfId="290" xr:uid="{00000000-0005-0000-0000-0000BC000000}"/>
    <cellStyle name="20% - Akzent3" xfId="291" xr:uid="{00000000-0005-0000-0000-0000BD000000}"/>
    <cellStyle name="20% - Akzent4" xfId="292" xr:uid="{00000000-0005-0000-0000-0000BE000000}"/>
    <cellStyle name="20% - Akzent5" xfId="293" xr:uid="{00000000-0005-0000-0000-0000BF000000}"/>
    <cellStyle name="20% - Akzent6" xfId="294" xr:uid="{00000000-0005-0000-0000-0000C0000000}"/>
    <cellStyle name="40 % - Akzent1 2" xfId="11" xr:uid="{00000000-0005-0000-0000-0000C1000000}"/>
    <cellStyle name="40 % - Akzent2 2" xfId="12" xr:uid="{00000000-0005-0000-0000-0000C2000000}"/>
    <cellStyle name="40 % - Akzent3 2" xfId="13" xr:uid="{00000000-0005-0000-0000-0000C3000000}"/>
    <cellStyle name="40 % - Akzent4 2" xfId="14" xr:uid="{00000000-0005-0000-0000-0000C4000000}"/>
    <cellStyle name="40 % - Akzent5 2" xfId="15" xr:uid="{00000000-0005-0000-0000-0000C5000000}"/>
    <cellStyle name="40 % - Akzent6 2" xfId="16" xr:uid="{00000000-0005-0000-0000-0000C6000000}"/>
    <cellStyle name="40% - Accent1" xfId="295" xr:uid="{00000000-0005-0000-0000-0000C7000000}"/>
    <cellStyle name="40% - Accent2" xfId="296" xr:uid="{00000000-0005-0000-0000-0000C8000000}"/>
    <cellStyle name="40% - Accent3" xfId="297" xr:uid="{00000000-0005-0000-0000-0000C9000000}"/>
    <cellStyle name="40% - Accent4" xfId="298" xr:uid="{00000000-0005-0000-0000-0000CA000000}"/>
    <cellStyle name="40% - Accent5" xfId="299" xr:uid="{00000000-0005-0000-0000-0000CB000000}"/>
    <cellStyle name="40% - Accent6" xfId="300" xr:uid="{00000000-0005-0000-0000-0000CC000000}"/>
    <cellStyle name="40% - Akzent1" xfId="301" xr:uid="{00000000-0005-0000-0000-0000CD000000}"/>
    <cellStyle name="40% - Akzent2" xfId="302" xr:uid="{00000000-0005-0000-0000-0000CE000000}"/>
    <cellStyle name="40% - Akzent3" xfId="303" xr:uid="{00000000-0005-0000-0000-0000CF000000}"/>
    <cellStyle name="40% - Akzent4" xfId="304" xr:uid="{00000000-0005-0000-0000-0000D0000000}"/>
    <cellStyle name="40% - Akzent5" xfId="305" xr:uid="{00000000-0005-0000-0000-0000D1000000}"/>
    <cellStyle name="40% - Akzent6" xfId="306" xr:uid="{00000000-0005-0000-0000-0000D2000000}"/>
    <cellStyle name="60 % - Akzent1 2" xfId="17" xr:uid="{00000000-0005-0000-0000-0000D3000000}"/>
    <cellStyle name="60 % - Akzent2 2" xfId="18" xr:uid="{00000000-0005-0000-0000-0000D4000000}"/>
    <cellStyle name="60 % - Akzent3 2" xfId="19" xr:uid="{00000000-0005-0000-0000-0000D5000000}"/>
    <cellStyle name="60 % - Akzent4 2" xfId="20" xr:uid="{00000000-0005-0000-0000-0000D6000000}"/>
    <cellStyle name="60 % - Akzent5 2" xfId="21" xr:uid="{00000000-0005-0000-0000-0000D7000000}"/>
    <cellStyle name="60 % - Akzent6 2" xfId="22" xr:uid="{00000000-0005-0000-0000-0000D8000000}"/>
    <cellStyle name="60% - Accent1" xfId="307" xr:uid="{00000000-0005-0000-0000-0000D9000000}"/>
    <cellStyle name="60% - Accent2" xfId="308" xr:uid="{00000000-0005-0000-0000-0000DA000000}"/>
    <cellStyle name="60% - Accent3" xfId="309" xr:uid="{00000000-0005-0000-0000-0000DB000000}"/>
    <cellStyle name="60% - Accent4" xfId="310" xr:uid="{00000000-0005-0000-0000-0000DC000000}"/>
    <cellStyle name="60% - Accent5" xfId="311" xr:uid="{00000000-0005-0000-0000-0000DD000000}"/>
    <cellStyle name="60% - Accent6" xfId="312" xr:uid="{00000000-0005-0000-0000-0000DE000000}"/>
    <cellStyle name="60% - Akzent1" xfId="313" xr:uid="{00000000-0005-0000-0000-0000DF000000}"/>
    <cellStyle name="60% - Akzent2" xfId="314" xr:uid="{00000000-0005-0000-0000-0000E0000000}"/>
    <cellStyle name="60% - Akzent3" xfId="315" xr:uid="{00000000-0005-0000-0000-0000E1000000}"/>
    <cellStyle name="60% - Akzent4" xfId="316" xr:uid="{00000000-0005-0000-0000-0000E2000000}"/>
    <cellStyle name="60% - Akzent5" xfId="317" xr:uid="{00000000-0005-0000-0000-0000E3000000}"/>
    <cellStyle name="60% - Akzent6" xfId="318" xr:uid="{00000000-0005-0000-0000-0000E4000000}"/>
    <cellStyle name="Accent1" xfId="319" xr:uid="{00000000-0005-0000-0000-0000E5000000}"/>
    <cellStyle name="Accent2" xfId="320" xr:uid="{00000000-0005-0000-0000-0000E6000000}"/>
    <cellStyle name="Accent3" xfId="321" xr:uid="{00000000-0005-0000-0000-0000E7000000}"/>
    <cellStyle name="Accent4" xfId="322" xr:uid="{00000000-0005-0000-0000-0000E8000000}"/>
    <cellStyle name="Accent5" xfId="323" xr:uid="{00000000-0005-0000-0000-0000E9000000}"/>
    <cellStyle name="Accent6" xfId="324" xr:uid="{00000000-0005-0000-0000-0000EA000000}"/>
    <cellStyle name="AF Column - IBM Cognos" xfId="344" xr:uid="{00000000-0005-0000-0000-0000EB000000}"/>
    <cellStyle name="AF Data - IBM Cognos" xfId="345" xr:uid="{00000000-0005-0000-0000-0000EC000000}"/>
    <cellStyle name="AF Data 0 - IBM Cognos" xfId="346" xr:uid="{00000000-0005-0000-0000-0000ED000000}"/>
    <cellStyle name="AF Data 1 - IBM Cognos" xfId="347" xr:uid="{00000000-0005-0000-0000-0000EE000000}"/>
    <cellStyle name="AF Data 2 - IBM Cognos" xfId="348" xr:uid="{00000000-0005-0000-0000-0000EF000000}"/>
    <cellStyle name="AF Data 3 - IBM Cognos" xfId="349" xr:uid="{00000000-0005-0000-0000-0000F0000000}"/>
    <cellStyle name="AF Data 4 - IBM Cognos" xfId="350" xr:uid="{00000000-0005-0000-0000-0000F1000000}"/>
    <cellStyle name="AF Data 5 - IBM Cognos" xfId="351" xr:uid="{00000000-0005-0000-0000-0000F2000000}"/>
    <cellStyle name="AF Data Leaf - IBM Cognos" xfId="352" xr:uid="{00000000-0005-0000-0000-0000F3000000}"/>
    <cellStyle name="AF Header - IBM Cognos" xfId="353" xr:uid="{00000000-0005-0000-0000-0000F4000000}"/>
    <cellStyle name="AF Header 0 - IBM Cognos" xfId="354" xr:uid="{00000000-0005-0000-0000-0000F5000000}"/>
    <cellStyle name="AF Header 1 - IBM Cognos" xfId="355" xr:uid="{00000000-0005-0000-0000-0000F6000000}"/>
    <cellStyle name="AF Header 2 - IBM Cognos" xfId="356" xr:uid="{00000000-0005-0000-0000-0000F7000000}"/>
    <cellStyle name="AF Header 3 - IBM Cognos" xfId="357" xr:uid="{00000000-0005-0000-0000-0000F8000000}"/>
    <cellStyle name="AF Header 4 - IBM Cognos" xfId="358" xr:uid="{00000000-0005-0000-0000-0000F9000000}"/>
    <cellStyle name="AF Header 5 - IBM Cognos" xfId="359" xr:uid="{00000000-0005-0000-0000-0000FA000000}"/>
    <cellStyle name="AF Header Leaf - IBM Cognos" xfId="360" xr:uid="{00000000-0005-0000-0000-0000FB000000}"/>
    <cellStyle name="AF Row - IBM Cognos" xfId="361" xr:uid="{00000000-0005-0000-0000-0000FC000000}"/>
    <cellStyle name="AF Row 0 - IBM Cognos" xfId="362" xr:uid="{00000000-0005-0000-0000-0000FD000000}"/>
    <cellStyle name="AF Row 1 - IBM Cognos" xfId="363" xr:uid="{00000000-0005-0000-0000-0000FE000000}"/>
    <cellStyle name="AF Row 2 - IBM Cognos" xfId="364" xr:uid="{00000000-0005-0000-0000-0000FF000000}"/>
    <cellStyle name="AF Row 3 - IBM Cognos" xfId="365" xr:uid="{00000000-0005-0000-0000-000000010000}"/>
    <cellStyle name="AF Row 4 - IBM Cognos" xfId="366" xr:uid="{00000000-0005-0000-0000-000001010000}"/>
    <cellStyle name="AF Row 5 - IBM Cognos" xfId="367" xr:uid="{00000000-0005-0000-0000-000002010000}"/>
    <cellStyle name="AF Row Leaf - IBM Cognos" xfId="368" xr:uid="{00000000-0005-0000-0000-000003010000}"/>
    <cellStyle name="AF Subnm - IBM Cognos" xfId="369" xr:uid="{00000000-0005-0000-0000-000004010000}"/>
    <cellStyle name="AF Title - IBM Cognos" xfId="370" xr:uid="{00000000-0005-0000-0000-000005010000}"/>
    <cellStyle name="Akzent1 2" xfId="23" xr:uid="{00000000-0005-0000-0000-000006010000}"/>
    <cellStyle name="Akzent2 2" xfId="24" xr:uid="{00000000-0005-0000-0000-000007010000}"/>
    <cellStyle name="Akzent3 2" xfId="25" xr:uid="{00000000-0005-0000-0000-000008010000}"/>
    <cellStyle name="Akzent4 2" xfId="26" xr:uid="{00000000-0005-0000-0000-000009010000}"/>
    <cellStyle name="Akzent5 2" xfId="27" xr:uid="{00000000-0005-0000-0000-00000A010000}"/>
    <cellStyle name="Akzent6 2" xfId="28" xr:uid="{00000000-0005-0000-0000-00000B010000}"/>
    <cellStyle name="Ausgabe 2" xfId="29" xr:uid="{00000000-0005-0000-0000-00000C010000}"/>
    <cellStyle name="AZ1" xfId="251" xr:uid="{00000000-0005-0000-0000-00000D010000}"/>
    <cellStyle name="Bad" xfId="325" xr:uid="{00000000-0005-0000-0000-00000E010000}"/>
    <cellStyle name="Berechnung 2" xfId="30" xr:uid="{00000000-0005-0000-0000-00000F010000}"/>
    <cellStyle name="Calculated Column - IBM Cognos" xfId="67" xr:uid="{00000000-0005-0000-0000-000010010000}"/>
    <cellStyle name="Calculated Column - IBM Cognos 2" xfId="273" xr:uid="{00000000-0005-0000-0000-000011010000}"/>
    <cellStyle name="Calculated Column Name - IBM Cognos" xfId="65" xr:uid="{00000000-0005-0000-0000-000012010000}"/>
    <cellStyle name="Calculated Column Name - IBM Cognos 2" xfId="271" xr:uid="{00000000-0005-0000-0000-000013010000}"/>
    <cellStyle name="Calculated Row - IBM Cognos" xfId="68" xr:uid="{00000000-0005-0000-0000-000014010000}"/>
    <cellStyle name="Calculated Row - IBM Cognos 2" xfId="274" xr:uid="{00000000-0005-0000-0000-000015010000}"/>
    <cellStyle name="Calculated Row Name - IBM Cognos" xfId="66" xr:uid="{00000000-0005-0000-0000-000016010000}"/>
    <cellStyle name="Calculated Row Name - IBM Cognos 2" xfId="272" xr:uid="{00000000-0005-0000-0000-000017010000}"/>
    <cellStyle name="Calculation" xfId="326" xr:uid="{00000000-0005-0000-0000-000018010000}"/>
    <cellStyle name="Check Cell" xfId="327" xr:uid="{00000000-0005-0000-0000-000019010000}"/>
    <cellStyle name="Column Name - IBM Cognos" xfId="53" xr:uid="{00000000-0005-0000-0000-00001A010000}"/>
    <cellStyle name="Column Name - IBM Cognos 2" xfId="259" xr:uid="{00000000-0005-0000-0000-00001B010000}"/>
    <cellStyle name="Column Template - IBM Cognos" xfId="56" xr:uid="{00000000-0005-0000-0000-00001C010000}"/>
    <cellStyle name="Column Template - IBM Cognos 2" xfId="262" xr:uid="{00000000-0005-0000-0000-00001D010000}"/>
    <cellStyle name="Differs From Base - IBM Cognos" xfId="74" xr:uid="{00000000-0005-0000-0000-00001E010000}"/>
    <cellStyle name="Differs From Base - IBM Cognos 2" xfId="280" xr:uid="{00000000-0005-0000-0000-00001F010000}"/>
    <cellStyle name="DQR Column 0 - IBM Cognos" xfId="373" xr:uid="{209FA7B1-37C1-408D-A363-A4E16AC7AA45}"/>
    <cellStyle name="DQR Column 1 - IBM Cognos" xfId="374" xr:uid="{2281654A-D3CD-41BF-8F56-F535F32517D7}"/>
    <cellStyle name="DQR Column 2 - IBM Cognos" xfId="375" xr:uid="{97302A8D-B5DC-4616-8444-8635CBEC5B99}"/>
    <cellStyle name="DQR Column 3 - IBM Cognos" xfId="376" xr:uid="{1BB0B734-A4C0-46AF-A968-C244459A891D}"/>
    <cellStyle name="DQR Column 4 - IBM Cognos" xfId="377" xr:uid="{6ABAB967-4F7F-406F-B130-51FD5188BD5B}"/>
    <cellStyle name="DQR Column 5 - IBM Cognos" xfId="378" xr:uid="{8E884065-69C7-494B-91C2-52CE301F4329}"/>
    <cellStyle name="DQR Column Default - IBM Cognos" xfId="379" xr:uid="{FDDB89DC-8B5E-4577-A450-4489A6BF07A4}"/>
    <cellStyle name="DQR Column Leaf - IBM Cognos" xfId="380" xr:uid="{06A83262-7EFB-4350-BD7D-3F91443B5389}"/>
    <cellStyle name="DQR Data Default - IBM Cognos" xfId="381" xr:uid="{D178F76F-CD6A-46B6-9830-23E60DA54F2E}"/>
    <cellStyle name="DQR Default - IBM Cognos" xfId="382" xr:uid="{7F21371E-603F-4428-8C2F-74212507171B}"/>
    <cellStyle name="DQR Row 0 - IBM Cognos" xfId="383" xr:uid="{683D9135-8135-4316-83C0-CC070F8B6F3F}"/>
    <cellStyle name="DQR Row 1 - IBM Cognos" xfId="384" xr:uid="{021F788B-4DF7-4E68-8C3F-57C25B4E1FB5}"/>
    <cellStyle name="DQR Row 2 - IBM Cognos" xfId="385" xr:uid="{1C85F5B2-CCEA-4A52-805B-804D7FDA8687}"/>
    <cellStyle name="DQR Row 3 - IBM Cognos" xfId="386" xr:uid="{1C389F76-79F3-4BFA-A963-B14FAD778CE0}"/>
    <cellStyle name="DQR Row 4 - IBM Cognos" xfId="387" xr:uid="{BA30544C-17DA-4FB7-B00E-89B333A7B079}"/>
    <cellStyle name="DQR Row 5 - IBM Cognos" xfId="388" xr:uid="{3A63D844-5A31-46BC-9ED9-8D275566F20F}"/>
    <cellStyle name="DQR Row Default - IBM Cognos" xfId="389" xr:uid="{D16F46B8-FC26-42F5-A58F-A32E844E7BBD}"/>
    <cellStyle name="DQR Row Leaf - IBM Cognos" xfId="390" xr:uid="{261598CC-7431-4F73-971A-41F3CE3F6CF2}"/>
    <cellStyle name="Edit - IBM Cognos" xfId="371" xr:uid="{00000000-0005-0000-0000-000020010000}"/>
    <cellStyle name="Eingabe 2" xfId="31" xr:uid="{00000000-0005-0000-0000-000021010000}"/>
    <cellStyle name="Ergebnis 2" xfId="32" xr:uid="{00000000-0005-0000-0000-000022010000}"/>
    <cellStyle name="Erklärender Text 2" xfId="33" xr:uid="{00000000-0005-0000-0000-000023010000}"/>
    <cellStyle name="Euro" xfId="328" xr:uid="{00000000-0005-0000-0000-000024010000}"/>
    <cellStyle name="Explanatory Text" xfId="329" xr:uid="{00000000-0005-0000-0000-000025010000}"/>
    <cellStyle name="Formula - IBM Cognos" xfId="372" xr:uid="{00000000-0005-0000-0000-000026010000}"/>
    <cellStyle name="Good" xfId="330" xr:uid="{00000000-0005-0000-0000-000027010000}"/>
    <cellStyle name="Group Name - IBM Cognos" xfId="64" xr:uid="{00000000-0005-0000-0000-000028010000}"/>
    <cellStyle name="Group Name - IBM Cognos 2" xfId="270" xr:uid="{00000000-0005-0000-0000-000029010000}"/>
    <cellStyle name="Gut 2" xfId="34" xr:uid="{00000000-0005-0000-0000-00002A010000}"/>
    <cellStyle name="Heading 1" xfId="331" xr:uid="{00000000-0005-0000-0000-00002B010000}"/>
    <cellStyle name="Heading 2" xfId="332" xr:uid="{00000000-0005-0000-0000-00002C010000}"/>
    <cellStyle name="Heading 3" xfId="333" xr:uid="{00000000-0005-0000-0000-00002D010000}"/>
    <cellStyle name="Heading 4" xfId="334" xr:uid="{00000000-0005-0000-0000-00002E010000}"/>
    <cellStyle name="Hold Values - IBM Cognos" xfId="70" xr:uid="{00000000-0005-0000-0000-00002F010000}"/>
    <cellStyle name="Hold Values - IBM Cognos 2" xfId="276" xr:uid="{00000000-0005-0000-0000-000030010000}"/>
    <cellStyle name="Input" xfId="335" xr:uid="{00000000-0005-0000-0000-000031010000}"/>
    <cellStyle name="Komma 2" xfId="336" xr:uid="{00000000-0005-0000-0000-000032010000}"/>
    <cellStyle name="Linked Cell" xfId="337" xr:uid="{00000000-0005-0000-0000-000033010000}"/>
    <cellStyle name="List Name - IBM Cognos" xfId="63" xr:uid="{00000000-0005-0000-0000-000034010000}"/>
    <cellStyle name="List Name - IBM Cognos 2" xfId="269" xr:uid="{00000000-0005-0000-0000-000035010000}"/>
    <cellStyle name="Locked - IBM Cognos" xfId="73" xr:uid="{00000000-0005-0000-0000-000036010000}"/>
    <cellStyle name="Locked - IBM Cognos 2" xfId="279" xr:uid="{00000000-0005-0000-0000-000037010000}"/>
    <cellStyle name="Measure - IBM Cognos" xfId="57" xr:uid="{00000000-0005-0000-0000-000038010000}"/>
    <cellStyle name="Measure - IBM Cognos 2" xfId="263" xr:uid="{00000000-0005-0000-0000-000039010000}"/>
    <cellStyle name="Measure Header - IBM Cognos" xfId="58" xr:uid="{00000000-0005-0000-0000-00003A010000}"/>
    <cellStyle name="Measure Header - IBM Cognos 2" xfId="264" xr:uid="{00000000-0005-0000-0000-00003B010000}"/>
    <cellStyle name="Measure Name - IBM Cognos" xfId="59" xr:uid="{00000000-0005-0000-0000-00003C010000}"/>
    <cellStyle name="Measure Name - IBM Cognos 2" xfId="265" xr:uid="{00000000-0005-0000-0000-00003D010000}"/>
    <cellStyle name="Measure Summary - IBM Cognos" xfId="60" xr:uid="{00000000-0005-0000-0000-00003E010000}"/>
    <cellStyle name="Measure Summary - IBM Cognos 2" xfId="266" xr:uid="{00000000-0005-0000-0000-00003F010000}"/>
    <cellStyle name="Measure Summary TM1 - IBM Cognos" xfId="62" xr:uid="{00000000-0005-0000-0000-000040010000}"/>
    <cellStyle name="Measure Summary TM1 - IBM Cognos 2" xfId="268" xr:uid="{00000000-0005-0000-0000-000041010000}"/>
    <cellStyle name="Measure Template - IBM Cognos" xfId="61" xr:uid="{00000000-0005-0000-0000-000042010000}"/>
    <cellStyle name="Measure Template - IBM Cognos 2" xfId="267" xr:uid="{00000000-0005-0000-0000-000043010000}"/>
    <cellStyle name="More - IBM Cognos" xfId="69" xr:uid="{00000000-0005-0000-0000-000044010000}"/>
    <cellStyle name="More - IBM Cognos 2" xfId="275" xr:uid="{00000000-0005-0000-0000-000045010000}"/>
    <cellStyle name="Neutral 2" xfId="35" xr:uid="{00000000-0005-0000-0000-000046010000}"/>
    <cellStyle name="Note" xfId="338" xr:uid="{00000000-0005-0000-0000-000047010000}"/>
    <cellStyle name="Notiz 2" xfId="36" xr:uid="{00000000-0005-0000-0000-000048010000}"/>
    <cellStyle name="Output" xfId="339" xr:uid="{00000000-0005-0000-0000-000049010000}"/>
    <cellStyle name="Pending Change - IBM Cognos" xfId="71" xr:uid="{00000000-0005-0000-0000-00004A010000}"/>
    <cellStyle name="Pending Change - IBM Cognos 2" xfId="277" xr:uid="{00000000-0005-0000-0000-00004B010000}"/>
    <cellStyle name="Prozent" xfId="1" builtinId="5"/>
    <cellStyle name="Prozent 2" xfId="2" xr:uid="{00000000-0005-0000-0000-00004D010000}"/>
    <cellStyle name="Prozent 2 2" xfId="340" xr:uid="{00000000-0005-0000-0000-00004E010000}"/>
    <cellStyle name="Prozent 3" xfId="250" xr:uid="{00000000-0005-0000-0000-00004F010000}"/>
    <cellStyle name="PZ1" xfId="252" xr:uid="{00000000-0005-0000-0000-000050010000}"/>
    <cellStyle name="Row Name - IBM Cognos" xfId="49" xr:uid="{00000000-0005-0000-0000-000051010000}"/>
    <cellStyle name="Row Name - IBM Cognos 2" xfId="255" xr:uid="{00000000-0005-0000-0000-000052010000}"/>
    <cellStyle name="Row Template - IBM Cognos" xfId="52" xr:uid="{00000000-0005-0000-0000-000053010000}"/>
    <cellStyle name="Row Template - IBM Cognos 2" xfId="258" xr:uid="{00000000-0005-0000-0000-000054010000}"/>
    <cellStyle name="Schlecht 2" xfId="37" xr:uid="{00000000-0005-0000-0000-000055010000}"/>
    <cellStyle name="Standard" xfId="0" builtinId="0" customBuiltin="1"/>
    <cellStyle name="Standard 2" xfId="3" xr:uid="{00000000-0005-0000-0000-000057010000}"/>
    <cellStyle name="Standard 2 2" xfId="281" xr:uid="{00000000-0005-0000-0000-000058010000}"/>
    <cellStyle name="Standard 2 3" xfId="254" xr:uid="{00000000-0005-0000-0000-000059010000}"/>
    <cellStyle name="Standard 29" xfId="38" xr:uid="{00000000-0005-0000-0000-00005A010000}"/>
    <cellStyle name="Standard 29 2" xfId="39" xr:uid="{00000000-0005-0000-0000-00005B010000}"/>
    <cellStyle name="Standard 3" xfId="40" xr:uid="{00000000-0005-0000-0000-00005C010000}"/>
    <cellStyle name="Standard 3 2" xfId="253" xr:uid="{00000000-0005-0000-0000-00005D010000}"/>
    <cellStyle name="Standard 4" xfId="41" xr:uid="{00000000-0005-0000-0000-00005E010000}"/>
    <cellStyle name="Standard 4 2" xfId="282" xr:uid="{00000000-0005-0000-0000-00005F010000}"/>
    <cellStyle name="Summary Column Name - IBM Cognos" xfId="54" xr:uid="{00000000-0005-0000-0000-000060010000}"/>
    <cellStyle name="Summary Column Name - IBM Cognos 2" xfId="260" xr:uid="{00000000-0005-0000-0000-000061010000}"/>
    <cellStyle name="Summary Column Name TM1 - IBM Cognos" xfId="55" xr:uid="{00000000-0005-0000-0000-000062010000}"/>
    <cellStyle name="Summary Column Name TM1 - IBM Cognos 2" xfId="261" xr:uid="{00000000-0005-0000-0000-000063010000}"/>
    <cellStyle name="Summary Row Name - IBM Cognos" xfId="50" xr:uid="{00000000-0005-0000-0000-000064010000}"/>
    <cellStyle name="Summary Row Name - IBM Cognos 2" xfId="256" xr:uid="{00000000-0005-0000-0000-000065010000}"/>
    <cellStyle name="Summary Row Name TM1 - IBM Cognos" xfId="51" xr:uid="{00000000-0005-0000-0000-000066010000}"/>
    <cellStyle name="Summary Row Name TM1 - IBM Cognos 2" xfId="257" xr:uid="{00000000-0005-0000-0000-000067010000}"/>
    <cellStyle name="Title" xfId="341" xr:uid="{00000000-0005-0000-0000-000068010000}"/>
    <cellStyle name="Total" xfId="342" xr:uid="{00000000-0005-0000-0000-000069010000}"/>
    <cellStyle name="Überschrift 1 2" xfId="42" xr:uid="{00000000-0005-0000-0000-00006A010000}"/>
    <cellStyle name="Überschrift 2 2" xfId="43" xr:uid="{00000000-0005-0000-0000-00006B010000}"/>
    <cellStyle name="Überschrift 3 2" xfId="44" xr:uid="{00000000-0005-0000-0000-00006C010000}"/>
    <cellStyle name="Überschrift 4 2" xfId="45" xr:uid="{00000000-0005-0000-0000-00006D010000}"/>
    <cellStyle name="Unsaved Change - IBM Cognos" xfId="72" xr:uid="{00000000-0005-0000-0000-00006E010000}"/>
    <cellStyle name="Unsaved Change - IBM Cognos 2" xfId="278" xr:uid="{00000000-0005-0000-0000-00006F010000}"/>
    <cellStyle name="Verknüpfte Zelle 2" xfId="46" xr:uid="{00000000-0005-0000-0000-000070010000}"/>
    <cellStyle name="Währung 2" xfId="4" xr:uid="{00000000-0005-0000-0000-000071010000}"/>
    <cellStyle name="Warnender Text 2" xfId="47" xr:uid="{00000000-0005-0000-0000-000072010000}"/>
    <cellStyle name="Warning Text" xfId="343" xr:uid="{00000000-0005-0000-0000-000073010000}"/>
    <cellStyle name="Zelle überprüfen 2" xfId="48" xr:uid="{00000000-0005-0000-0000-000074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54.159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#,#00%</c:formatCode>
                <c:ptCount val="6"/>
                <c:pt idx="0">
                  <c:v>0.45263021843091639</c:v>
                </c:pt>
                <c:pt idx="1">
                  <c:v>0.15105522627818091</c:v>
                </c:pt>
                <c:pt idx="2">
                  <c:v>5.1238021381487843E-2</c:v>
                </c:pt>
                <c:pt idx="3">
                  <c:v>9.9558706770804486E-2</c:v>
                </c:pt>
                <c:pt idx="4">
                  <c:v>6.6674052327406336E-2</c:v>
                </c:pt>
                <c:pt idx="5">
                  <c:v>0.17579718975608855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81.047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#,#00%</c:formatCode>
                <c:ptCount val="6"/>
                <c:pt idx="0">
                  <c:v>0.51024714054807707</c:v>
                </c:pt>
                <c:pt idx="1">
                  <c:v>0.21109973225412415</c:v>
                </c:pt>
                <c:pt idx="2">
                  <c:v>3.8557873826298321E-2</c:v>
                </c:pt>
                <c:pt idx="3">
                  <c:v>8.2236233296729064E-2</c:v>
                </c:pt>
                <c:pt idx="4">
                  <c:v>5.7670240724517874E-2</c:v>
                </c:pt>
                <c:pt idx="5">
                  <c:v>9.749898207213098E-2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#,#0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Dez 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577963717954851E-3"/>
                  <c:y val="5.80395765136099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0.33964003505372453</c:v>
                </c:pt>
                <c:pt idx="1">
                  <c:v>0.12703615466419665</c:v>
                </c:pt>
                <c:pt idx="2">
                  <c:v>8.6277055390854826E-2</c:v>
                </c:pt>
                <c:pt idx="3">
                  <c:v>9.6101188134015025E-2</c:v>
                </c:pt>
                <c:pt idx="4">
                  <c:v>7.3248269746462008E-2</c:v>
                </c:pt>
                <c:pt idx="5">
                  <c:v>4.9173236932259959E-2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Dez 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0.34564434597825977</c:v>
                </c:pt>
                <c:pt idx="1">
                  <c:v>0.11771832124591723</c:v>
                </c:pt>
                <c:pt idx="2">
                  <c:v>6.7171464197139499E-2</c:v>
                </c:pt>
                <c:pt idx="3">
                  <c:v>9.9031815615916466E-2</c:v>
                </c:pt>
                <c:pt idx="4">
                  <c:v>6.4426034695522702E-2</c:v>
                </c:pt>
                <c:pt idx="5">
                  <c:v>4.2983939552523241E-2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0.12819768875099999</c:v>
                </c:pt>
                <c:pt idx="1">
                  <c:v>0.12819768875099999</c:v>
                </c:pt>
                <c:pt idx="2">
                  <c:v>0.12819768875099999</c:v>
                </c:pt>
                <c:pt idx="3">
                  <c:v>0.12819768875099999</c:v>
                </c:pt>
                <c:pt idx="4">
                  <c:v>0.12819768875099999</c:v>
                </c:pt>
                <c:pt idx="5">
                  <c:v>0.12819768875099999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0.12105581817699999</c:v>
                </c:pt>
                <c:pt idx="1">
                  <c:v>0.12105581817699999</c:v>
                </c:pt>
                <c:pt idx="2">
                  <c:v>0.12105581817699999</c:v>
                </c:pt>
                <c:pt idx="3">
                  <c:v>0.12105581817699999</c:v>
                </c:pt>
                <c:pt idx="4">
                  <c:v>0.12105581817699999</c:v>
                </c:pt>
                <c:pt idx="5">
                  <c:v>0.12105581817699999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54.159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0.45263021843091639</c:v>
                </c:pt>
                <c:pt idx="1">
                  <c:v>0.15105522627818091</c:v>
                </c:pt>
                <c:pt idx="2">
                  <c:v>5.1238021381487843E-2</c:v>
                </c:pt>
                <c:pt idx="3">
                  <c:v>9.9558706770804486E-2</c:v>
                </c:pt>
                <c:pt idx="4">
                  <c:v>6.6674052327406336E-2</c:v>
                </c:pt>
                <c:pt idx="5">
                  <c:v>0.17579718975608855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81.047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0.51024714054807707</c:v>
                </c:pt>
                <c:pt idx="1">
                  <c:v>0.21109973225412415</c:v>
                </c:pt>
                <c:pt idx="2">
                  <c:v>3.8557873826298321E-2</c:v>
                </c:pt>
                <c:pt idx="3">
                  <c:v>8.2236233296729064E-2</c:v>
                </c:pt>
                <c:pt idx="4">
                  <c:v>5.7670240724517874E-2</c:v>
                </c:pt>
                <c:pt idx="5">
                  <c:v>9.749898207213098E-2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Dez 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0.33964003505372453</c:v>
                </c:pt>
                <c:pt idx="1">
                  <c:v>0.12703615466419665</c:v>
                </c:pt>
                <c:pt idx="2">
                  <c:v>8.6277055390854826E-2</c:v>
                </c:pt>
                <c:pt idx="3">
                  <c:v>9.6101188134015025E-2</c:v>
                </c:pt>
                <c:pt idx="4">
                  <c:v>7.3248269746462008E-2</c:v>
                </c:pt>
                <c:pt idx="5">
                  <c:v>4.9173236932259959E-2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Dez 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0.34564434597825977</c:v>
                </c:pt>
                <c:pt idx="1">
                  <c:v>0.11771832124591723</c:v>
                </c:pt>
                <c:pt idx="2">
                  <c:v>6.7171464197139499E-2</c:v>
                </c:pt>
                <c:pt idx="3">
                  <c:v>9.9031815615916466E-2</c:v>
                </c:pt>
                <c:pt idx="4">
                  <c:v>6.4426034695522702E-2</c:v>
                </c:pt>
                <c:pt idx="5">
                  <c:v>4.2983939552523241E-2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0.12819768875099999</c:v>
                </c:pt>
                <c:pt idx="1">
                  <c:v>0.12819768875099999</c:v>
                </c:pt>
                <c:pt idx="2">
                  <c:v>0.12819768875099999</c:v>
                </c:pt>
                <c:pt idx="3">
                  <c:v>0.12819768875099999</c:v>
                </c:pt>
                <c:pt idx="4">
                  <c:v>0.12819768875099999</c:v>
                </c:pt>
                <c:pt idx="5">
                  <c:v>0.12819768875099999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0.12105581817699999</c:v>
                </c:pt>
                <c:pt idx="1">
                  <c:v>0.12105581817699999</c:v>
                </c:pt>
                <c:pt idx="2">
                  <c:v>0.12105581817699999</c:v>
                </c:pt>
                <c:pt idx="3">
                  <c:v>0.12105581817699999</c:v>
                </c:pt>
                <c:pt idx="4">
                  <c:v>0.12105581817699999</c:v>
                </c:pt>
                <c:pt idx="5">
                  <c:v>0.12105581817699999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97</xdr:row>
      <xdr:rowOff>86591</xdr:rowOff>
    </xdr:from>
    <xdr:to>
      <xdr:col>4</xdr:col>
      <xdr:colOff>701386</xdr:colOff>
      <xdr:row>118</xdr:row>
      <xdr:rowOff>170765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A6CD9FC-711E-B316-5E9E-24CA15A30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1110864"/>
          <a:ext cx="5836227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7"/>
  <sheetViews>
    <sheetView tabSelected="1" zoomScale="110" zoomScaleNormal="110" workbookViewId="0">
      <selection activeCell="A5" sqref="A5:E5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3" t="s">
        <v>109</v>
      </c>
      <c r="B1" s="44"/>
      <c r="C1" s="44"/>
      <c r="D1" s="44"/>
      <c r="E1" s="44"/>
    </row>
    <row r="2" spans="1:5" ht="21" x14ac:dyDescent="0.35">
      <c r="A2" s="203"/>
      <c r="B2" s="113">
        <f>Diagramm_ALQ!B4</f>
        <v>45627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1" t="s">
        <v>13</v>
      </c>
      <c r="B4" s="47"/>
      <c r="D4" s="45"/>
      <c r="E4" s="44"/>
    </row>
    <row r="5" spans="1:5" ht="36" customHeight="1" x14ac:dyDescent="0.25">
      <c r="A5" s="206" t="s">
        <v>104</v>
      </c>
      <c r="B5" s="206"/>
      <c r="C5" s="206"/>
      <c r="D5" s="206"/>
      <c r="E5" s="206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3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5"/>
      <c r="B10" s="48" t="s">
        <v>19</v>
      </c>
      <c r="C10" s="48"/>
      <c r="D10" s="48" t="s">
        <v>12</v>
      </c>
      <c r="E10" s="56" t="s">
        <v>1</v>
      </c>
    </row>
    <row r="11" spans="1:5" s="60" customFormat="1" ht="15.75" x14ac:dyDescent="0.25">
      <c r="A11" s="57"/>
      <c r="B11" s="58"/>
      <c r="C11" s="58"/>
      <c r="D11" s="58"/>
      <c r="E11" s="59"/>
    </row>
    <row r="12" spans="1:5" s="60" customFormat="1" ht="15.75" x14ac:dyDescent="0.25">
      <c r="A12" s="63" t="s">
        <v>15</v>
      </c>
      <c r="B12" s="65">
        <f>DWH!E5</f>
        <v>135206</v>
      </c>
      <c r="C12" s="66"/>
      <c r="D12" s="65">
        <f>DWH!F5</f>
        <v>10442</v>
      </c>
      <c r="E12" s="105">
        <f>DWH!G5</f>
        <v>8.3694014298996505E-2</v>
      </c>
    </row>
    <row r="13" spans="1:5" s="60" customFormat="1" ht="15.75" x14ac:dyDescent="0.25">
      <c r="A13" s="62" t="s">
        <v>16</v>
      </c>
      <c r="B13" s="68">
        <f>DWH!E6</f>
        <v>54159</v>
      </c>
      <c r="C13" s="69"/>
      <c r="D13" s="68">
        <f>DWH!F6</f>
        <v>6091</v>
      </c>
      <c r="E13" s="106">
        <f>DWH!G6</f>
        <v>0.12671631854872301</v>
      </c>
    </row>
    <row r="14" spans="1:5" s="60" customFormat="1" ht="15.75" x14ac:dyDescent="0.25">
      <c r="A14" s="62" t="s">
        <v>106</v>
      </c>
      <c r="B14" s="68">
        <f>DWH!E7</f>
        <v>81047</v>
      </c>
      <c r="C14" s="69"/>
      <c r="D14" s="68">
        <f>DWH!F7</f>
        <v>4351</v>
      </c>
      <c r="E14" s="106">
        <f>DWH!G7</f>
        <v>5.6730468342547198E-2</v>
      </c>
    </row>
    <row r="15" spans="1:5" s="60" customFormat="1" ht="15.75" x14ac:dyDescent="0.25">
      <c r="A15" s="63" t="s">
        <v>17</v>
      </c>
      <c r="B15" s="65">
        <f>DWH!B5</f>
        <v>919462</v>
      </c>
      <c r="C15" s="66"/>
      <c r="D15" s="65">
        <f>DWH!C5</f>
        <v>13594</v>
      </c>
      <c r="E15" s="105">
        <f>DWH!D5</f>
        <v>1.5006601403294999E-2</v>
      </c>
    </row>
    <row r="16" spans="1:5" s="60" customFormat="1" ht="15.75" x14ac:dyDescent="0.25">
      <c r="A16" s="62" t="s">
        <v>16</v>
      </c>
      <c r="B16" s="68">
        <f>DWH!B6</f>
        <v>451261</v>
      </c>
      <c r="C16" s="69"/>
      <c r="D16" s="68">
        <f>DWH!C6</f>
        <v>7773</v>
      </c>
      <c r="E16" s="106">
        <f>DWH!D6</f>
        <v>1.7526968035211799E-2</v>
      </c>
    </row>
    <row r="17" spans="1:8" s="60" customFormat="1" ht="15.75" x14ac:dyDescent="0.25">
      <c r="A17" s="62" t="s">
        <v>106</v>
      </c>
      <c r="B17" s="68">
        <f>DWH!B7</f>
        <v>468201</v>
      </c>
      <c r="C17" s="69"/>
      <c r="D17" s="68">
        <f>DWH!C7</f>
        <v>5821</v>
      </c>
      <c r="E17" s="106">
        <f>DWH!D7</f>
        <v>1.2589212336173701E-2</v>
      </c>
    </row>
    <row r="18" spans="1:8" s="60" customFormat="1" ht="15.75" x14ac:dyDescent="0.25">
      <c r="A18" s="63" t="s">
        <v>18</v>
      </c>
      <c r="B18" s="67">
        <f>DWH!H5</f>
        <v>0.12819768875134199</v>
      </c>
      <c r="C18" s="66"/>
      <c r="D18" s="67">
        <f>DWH!I5</f>
        <v>7.1418705737574303E-3</v>
      </c>
      <c r="E18" s="176" t="s">
        <v>44</v>
      </c>
    </row>
    <row r="19" spans="1:8" s="60" customFormat="1" ht="15.75" x14ac:dyDescent="0.25">
      <c r="A19" s="62" t="s">
        <v>16</v>
      </c>
      <c r="B19" s="70">
        <f>DWH!H6</f>
        <v>0.107156424359938</v>
      </c>
      <c r="C19" s="69"/>
      <c r="D19" s="70">
        <f>DWH!I6</f>
        <v>9.3689901713615905E-3</v>
      </c>
      <c r="E19" s="177" t="s">
        <v>44</v>
      </c>
    </row>
    <row r="20" spans="1:8" s="60" customFormat="1" ht="15.75" x14ac:dyDescent="0.25">
      <c r="A20" s="62" t="s">
        <v>106</v>
      </c>
      <c r="B20" s="70">
        <f>DWH!H7</f>
        <v>0.14755993649499</v>
      </c>
      <c r="C20" s="69"/>
      <c r="D20" s="70">
        <f>DWH!I7</f>
        <v>5.2868618264826604E-3</v>
      </c>
      <c r="E20" s="177" t="s">
        <v>44</v>
      </c>
    </row>
    <row r="21" spans="1:8" s="60" customFormat="1" ht="15.75" x14ac:dyDescent="0.25">
      <c r="A21" s="72"/>
      <c r="B21" s="70"/>
      <c r="C21" s="69"/>
      <c r="D21" s="70"/>
      <c r="E21" s="69"/>
    </row>
    <row r="22" spans="1:8" s="60" customFormat="1" ht="15.75" x14ac:dyDescent="0.25">
      <c r="A22" s="72"/>
      <c r="B22" s="70"/>
      <c r="C22" s="69"/>
      <c r="D22" s="70"/>
      <c r="E22" s="69"/>
    </row>
    <row r="23" spans="1:8" ht="18.75" x14ac:dyDescent="0.3">
      <c r="A23" s="73"/>
      <c r="B23" s="47"/>
      <c r="D23" s="45"/>
      <c r="E23" s="44"/>
    </row>
    <row r="24" spans="1:8" s="60" customFormat="1" ht="15.75" x14ac:dyDescent="0.25">
      <c r="A24" s="107"/>
      <c r="B24" s="58"/>
      <c r="C24" s="58"/>
      <c r="D24" s="58"/>
      <c r="E24" s="58"/>
    </row>
    <row r="25" spans="1:8" s="60" customFormat="1" ht="15.75" x14ac:dyDescent="0.25">
      <c r="A25" s="107"/>
      <c r="B25" s="208" t="s">
        <v>20</v>
      </c>
      <c r="C25" s="208"/>
      <c r="D25" s="208" t="s">
        <v>21</v>
      </c>
      <c r="E25" s="208"/>
    </row>
    <row r="26" spans="1:8" s="60" customFormat="1" ht="15.75" x14ac:dyDescent="0.25">
      <c r="A26" s="58"/>
      <c r="B26" s="58"/>
      <c r="C26" s="58"/>
      <c r="D26" s="58"/>
      <c r="E26" s="58"/>
    </row>
    <row r="27" spans="1:8" ht="15.75" x14ac:dyDescent="0.25">
      <c r="A27" s="54"/>
      <c r="B27" s="52" t="s">
        <v>5</v>
      </c>
      <c r="C27" s="53" t="s">
        <v>22</v>
      </c>
      <c r="D27" s="52" t="s">
        <v>5</v>
      </c>
      <c r="E27" s="53" t="s">
        <v>22</v>
      </c>
    </row>
    <row r="28" spans="1:8" ht="15.75" x14ac:dyDescent="0.25">
      <c r="A28" s="179"/>
      <c r="B28" s="180"/>
      <c r="C28" s="181"/>
      <c r="D28" s="182"/>
      <c r="E28" s="183"/>
    </row>
    <row r="29" spans="1:8" x14ac:dyDescent="0.25">
      <c r="A29" s="184" t="s">
        <v>23</v>
      </c>
      <c r="B29" s="185">
        <f>DWH!B24</f>
        <v>135206</v>
      </c>
      <c r="C29" s="186">
        <f>DWH!E24</f>
        <v>1</v>
      </c>
      <c r="D29" s="185">
        <f>DWH!B41</f>
        <v>15240</v>
      </c>
      <c r="E29" s="187">
        <f>DWH!E41</f>
        <v>1</v>
      </c>
      <c r="G29" s="196"/>
    </row>
    <row r="30" spans="1:8" x14ac:dyDescent="0.25">
      <c r="A30" s="188" t="s">
        <v>24</v>
      </c>
      <c r="B30" s="189">
        <f>DWH!B12</f>
        <v>65868</v>
      </c>
      <c r="C30" s="190">
        <f>DWH!E12</f>
        <v>0.48716772924278506</v>
      </c>
      <c r="D30" s="189">
        <f>DWH!B29</f>
        <v>5997</v>
      </c>
      <c r="E30" s="191">
        <f>DWH!E29</f>
        <v>0.39350393700787401</v>
      </c>
      <c r="G30" s="196"/>
      <c r="H30" s="196"/>
    </row>
    <row r="31" spans="1:8" s="42" customFormat="1" x14ac:dyDescent="0.2">
      <c r="A31" s="192" t="s">
        <v>25</v>
      </c>
      <c r="B31" s="189">
        <f>DWH!B13</f>
        <v>25290</v>
      </c>
      <c r="C31" s="190">
        <f>DWH!E13</f>
        <v>0.18704791207490792</v>
      </c>
      <c r="D31" s="189">
        <f>DWH!B30</f>
        <v>4278</v>
      </c>
      <c r="E31" s="191">
        <f>DWH!E30</f>
        <v>0.28070866141732281</v>
      </c>
      <c r="F31" s="197"/>
      <c r="G31" s="197"/>
    </row>
    <row r="32" spans="1:8" x14ac:dyDescent="0.25">
      <c r="A32" s="188" t="s">
        <v>26</v>
      </c>
      <c r="B32" s="189">
        <f>DWH!B14</f>
        <v>870</v>
      </c>
      <c r="C32" s="190">
        <f>DWH!E14</f>
        <v>6.4346256822922056E-3</v>
      </c>
      <c r="D32" s="189">
        <f>DWH!B31</f>
        <v>57</v>
      </c>
      <c r="E32" s="191">
        <f>DWH!E31</f>
        <v>3.7401574803149606E-3</v>
      </c>
      <c r="G32" s="196"/>
    </row>
    <row r="33" spans="1:5" x14ac:dyDescent="0.25">
      <c r="A33" s="188" t="s">
        <v>27</v>
      </c>
      <c r="B33" s="189">
        <f>DWH!B15</f>
        <v>2135</v>
      </c>
      <c r="C33" s="190">
        <f>DWH!E15</f>
        <v>1.5790719346774552E-2</v>
      </c>
      <c r="D33" s="189">
        <f>DWH!B32</f>
        <v>38</v>
      </c>
      <c r="E33" s="191">
        <f>DWH!E32</f>
        <v>2.4934383202099737E-3</v>
      </c>
    </row>
    <row r="34" spans="1:5" x14ac:dyDescent="0.25">
      <c r="A34" s="188" t="s">
        <v>28</v>
      </c>
      <c r="B34" s="189">
        <f>DWH!B16</f>
        <v>2895</v>
      </c>
      <c r="C34" s="190">
        <f>DWH!E16</f>
        <v>2.1411771666937859E-2</v>
      </c>
      <c r="D34" s="189">
        <f>DWH!B33</f>
        <v>685</v>
      </c>
      <c r="E34" s="191">
        <f>DWH!E33</f>
        <v>4.4947506561679791E-2</v>
      </c>
    </row>
    <row r="35" spans="1:5" x14ac:dyDescent="0.25">
      <c r="A35" s="188" t="s">
        <v>29</v>
      </c>
      <c r="B35" s="189">
        <f>DWH!B17</f>
        <v>12057</v>
      </c>
      <c r="C35" s="190">
        <f>DWH!E17</f>
        <v>8.9175036610801298E-2</v>
      </c>
      <c r="D35" s="189">
        <f>DWH!B34</f>
        <v>86</v>
      </c>
      <c r="E35" s="191">
        <f>DWH!E34</f>
        <v>5.6430446194225721E-3</v>
      </c>
    </row>
    <row r="36" spans="1:5" x14ac:dyDescent="0.25">
      <c r="A36" s="188" t="s">
        <v>30</v>
      </c>
      <c r="B36" s="189">
        <f>DWH!B18</f>
        <v>2666</v>
      </c>
      <c r="C36" s="190">
        <f>DWH!E18</f>
        <v>1.9718059849414969E-2</v>
      </c>
      <c r="D36" s="189">
        <f>DWH!B35</f>
        <v>653</v>
      </c>
      <c r="E36" s="191">
        <f>DWH!E35</f>
        <v>4.2847769028871392E-2</v>
      </c>
    </row>
    <row r="37" spans="1:5" x14ac:dyDescent="0.25">
      <c r="A37" s="188" t="s">
        <v>31</v>
      </c>
      <c r="B37" s="189">
        <f>DWH!B19</f>
        <v>2080</v>
      </c>
      <c r="C37" s="190">
        <f>DWH!E19</f>
        <v>1.5383932665710101E-2</v>
      </c>
      <c r="D37" s="189">
        <f>DWH!B36</f>
        <v>260</v>
      </c>
      <c r="E37" s="191">
        <f>DWH!E36</f>
        <v>1.7060367454068241E-2</v>
      </c>
    </row>
    <row r="38" spans="1:5" x14ac:dyDescent="0.25">
      <c r="A38" s="188" t="s">
        <v>32</v>
      </c>
      <c r="B38" s="189">
        <f>DWH!B20</f>
        <v>3539</v>
      </c>
      <c r="C38" s="190">
        <f>DWH!E20</f>
        <v>2.617487389612887E-2</v>
      </c>
      <c r="D38" s="189">
        <f>DWH!B37</f>
        <v>1920</v>
      </c>
      <c r="E38" s="191">
        <f>DWH!E37</f>
        <v>0.12598425196850394</v>
      </c>
    </row>
    <row r="39" spans="1:5" x14ac:dyDescent="0.25">
      <c r="A39" s="188" t="s">
        <v>33</v>
      </c>
      <c r="B39" s="189">
        <f>DWH!B21</f>
        <v>372</v>
      </c>
      <c r="C39" s="190">
        <f>DWH!E21</f>
        <v>2.7513571882904603E-3</v>
      </c>
      <c r="D39" s="189">
        <f>DWH!B38</f>
        <v>89</v>
      </c>
      <c r="E39" s="191">
        <f>DWH!E38</f>
        <v>5.8398950131233595E-3</v>
      </c>
    </row>
    <row r="40" spans="1:5" x14ac:dyDescent="0.25">
      <c r="A40" s="188" t="s">
        <v>34</v>
      </c>
      <c r="B40" s="189">
        <f>DWH!B22</f>
        <v>1709</v>
      </c>
      <c r="C40" s="190">
        <f>DWH!E22</f>
        <v>1.2639971598893541E-2</v>
      </c>
      <c r="D40" s="189">
        <f>DWH!B39</f>
        <v>571</v>
      </c>
      <c r="E40" s="191">
        <f>DWH!E39</f>
        <v>3.7467191601049867E-2</v>
      </c>
    </row>
    <row r="41" spans="1:5" ht="26.25" x14ac:dyDescent="0.25">
      <c r="A41" s="193" t="s">
        <v>103</v>
      </c>
      <c r="B41" s="189">
        <f>DWH!B23</f>
        <v>15342</v>
      </c>
      <c r="C41" s="194">
        <f>DWH!E23</f>
        <v>0.1134712956525598</v>
      </c>
      <c r="D41" s="189">
        <f>DWH!B40</f>
        <v>606</v>
      </c>
      <c r="E41" s="195">
        <f>DWH!E40</f>
        <v>3.9763779527559058E-2</v>
      </c>
    </row>
    <row r="43" spans="1:5" ht="61.5" customHeight="1" x14ac:dyDescent="0.25">
      <c r="A43" s="207" t="s">
        <v>112</v>
      </c>
      <c r="B43" s="207"/>
      <c r="C43" s="207"/>
      <c r="D43" s="207"/>
      <c r="E43" s="207"/>
    </row>
    <row r="46" spans="1:5" ht="18.75" x14ac:dyDescent="0.3">
      <c r="A46" s="73" t="s">
        <v>59</v>
      </c>
      <c r="B46" s="47"/>
      <c r="D46" s="45"/>
      <c r="E46" s="44"/>
    </row>
    <row r="68" spans="1:5" ht="60" customHeight="1" x14ac:dyDescent="0.25">
      <c r="A68" s="207" t="s">
        <v>113</v>
      </c>
      <c r="B68" s="207"/>
      <c r="C68" s="207"/>
      <c r="D68" s="207"/>
      <c r="E68" s="207"/>
    </row>
    <row r="71" spans="1:5" ht="18.75" x14ac:dyDescent="0.3">
      <c r="A71" s="73" t="s">
        <v>91</v>
      </c>
      <c r="B71" s="47"/>
      <c r="D71" s="45"/>
      <c r="E71" s="44"/>
    </row>
    <row r="97" spans="1:5" ht="18.75" x14ac:dyDescent="0.3">
      <c r="A97" s="73" t="s">
        <v>92</v>
      </c>
      <c r="B97" s="47"/>
      <c r="D97" s="45"/>
      <c r="E97" s="44"/>
    </row>
    <row r="120" spans="1:5" ht="77.25" customHeight="1" x14ac:dyDescent="0.25">
      <c r="A120" s="204" t="s">
        <v>99</v>
      </c>
      <c r="B120" s="204"/>
      <c r="C120" s="204"/>
      <c r="D120" s="204"/>
      <c r="E120" s="204"/>
    </row>
    <row r="122" spans="1:5" x14ac:dyDescent="0.25">
      <c r="A122" s="109" t="s">
        <v>93</v>
      </c>
    </row>
    <row r="123" spans="1:5" ht="21.75" customHeight="1" x14ac:dyDescent="0.25">
      <c r="A123" s="108" t="s">
        <v>94</v>
      </c>
    </row>
    <row r="124" spans="1:5" ht="30.75" customHeight="1" x14ac:dyDescent="0.25">
      <c r="A124" s="204" t="s">
        <v>100</v>
      </c>
      <c r="B124" s="204"/>
      <c r="C124" s="204"/>
      <c r="D124" s="204"/>
      <c r="E124" s="204"/>
    </row>
    <row r="125" spans="1:5" ht="31.5" customHeight="1" x14ac:dyDescent="0.25">
      <c r="A125" s="205" t="s">
        <v>101</v>
      </c>
      <c r="B125" s="205"/>
      <c r="C125" s="205"/>
      <c r="D125" s="205"/>
      <c r="E125" s="205"/>
    </row>
    <row r="127" spans="1:5" x14ac:dyDescent="0.25">
      <c r="A127" s="39" t="s">
        <v>107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I64"/>
  <sheetViews>
    <sheetView workbookViewId="0">
      <selection activeCell="B29" sqref="B29:D41 A29:A41 B28:D28"/>
    </sheetView>
  </sheetViews>
  <sheetFormatPr baseColWidth="10" defaultRowHeight="15" x14ac:dyDescent="0.25"/>
  <sheetData>
    <row r="1" spans="1:9" ht="15.75" x14ac:dyDescent="0.25">
      <c r="A1" s="64" t="s">
        <v>35</v>
      </c>
    </row>
    <row r="3" spans="1:9" x14ac:dyDescent="0.25">
      <c r="A3" s="23"/>
      <c r="B3" s="38" t="s">
        <v>111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919462</v>
      </c>
      <c r="C5" s="7">
        <v>13594</v>
      </c>
      <c r="D5" s="6">
        <v>1.5006601403294999E-2</v>
      </c>
      <c r="E5" s="20">
        <v>135206</v>
      </c>
      <c r="F5" s="7">
        <v>10442</v>
      </c>
      <c r="G5" s="6">
        <v>8.3694014298996505E-2</v>
      </c>
      <c r="H5" s="18">
        <v>0.12819768875134199</v>
      </c>
      <c r="I5" s="17">
        <v>7.1418705737574303E-3</v>
      </c>
    </row>
    <row r="6" spans="1:9" x14ac:dyDescent="0.25">
      <c r="A6" s="1" t="s">
        <v>4</v>
      </c>
      <c r="B6" s="9">
        <v>451261</v>
      </c>
      <c r="C6" s="8">
        <v>7773</v>
      </c>
      <c r="D6" s="21">
        <v>1.7526968035211799E-2</v>
      </c>
      <c r="E6" s="8">
        <v>54159</v>
      </c>
      <c r="F6" s="8">
        <v>6091</v>
      </c>
      <c r="G6" s="21">
        <v>0.12671631854872301</v>
      </c>
      <c r="H6" s="19">
        <v>0.107156424359938</v>
      </c>
      <c r="I6" s="15">
        <v>9.3689901713615905E-3</v>
      </c>
    </row>
    <row r="7" spans="1:9" x14ac:dyDescent="0.25">
      <c r="A7" s="1" t="s">
        <v>105</v>
      </c>
      <c r="B7" s="9">
        <v>468201</v>
      </c>
      <c r="C7" s="8">
        <v>5821</v>
      </c>
      <c r="D7" s="21">
        <v>1.2589212336173701E-2</v>
      </c>
      <c r="E7" s="8">
        <v>81047</v>
      </c>
      <c r="F7" s="8">
        <v>4351</v>
      </c>
      <c r="G7" s="21">
        <v>5.6730468342547198E-2</v>
      </c>
      <c r="H7" s="19">
        <v>0.14755993649499</v>
      </c>
      <c r="I7" s="15">
        <v>5.2868618264826604E-3</v>
      </c>
    </row>
    <row r="9" spans="1:9" ht="15.75" x14ac:dyDescent="0.25">
      <c r="A9" s="64" t="s">
        <v>45</v>
      </c>
    </row>
    <row r="10" spans="1:9" ht="15.75" x14ac:dyDescent="0.25">
      <c r="E10" s="71" t="s">
        <v>56</v>
      </c>
    </row>
    <row r="11" spans="1:9" ht="15.75" x14ac:dyDescent="0.25">
      <c r="A11" s="11" t="s">
        <v>5</v>
      </c>
      <c r="B11" s="36" t="s">
        <v>95</v>
      </c>
      <c r="C11" s="22" t="s">
        <v>96</v>
      </c>
      <c r="D11" s="16" t="s">
        <v>97</v>
      </c>
      <c r="E11" s="71"/>
    </row>
    <row r="12" spans="1:9" x14ac:dyDescent="0.25">
      <c r="A12" s="37" t="s">
        <v>7</v>
      </c>
      <c r="B12" s="35">
        <v>65868</v>
      </c>
      <c r="C12" s="30">
        <v>4024</v>
      </c>
      <c r="D12" s="115">
        <v>6.5066942629842806E-2</v>
      </c>
      <c r="E12" s="110">
        <f>B12/$B$24</f>
        <v>0.48716772924278506</v>
      </c>
    </row>
    <row r="13" spans="1:9" x14ac:dyDescent="0.25">
      <c r="A13" s="3" t="s">
        <v>8</v>
      </c>
      <c r="B13" s="34">
        <v>25290</v>
      </c>
      <c r="C13" s="29">
        <v>935</v>
      </c>
      <c r="D13" s="116">
        <v>3.8390474235269999E-2</v>
      </c>
      <c r="E13" s="111">
        <f t="shared" ref="E13:E24" si="0">B13/$B$24</f>
        <v>0.18704791207490792</v>
      </c>
    </row>
    <row r="14" spans="1:9" x14ac:dyDescent="0.25">
      <c r="A14" s="3" t="s">
        <v>46</v>
      </c>
      <c r="B14" s="34">
        <v>870</v>
      </c>
      <c r="C14" s="29">
        <v>35</v>
      </c>
      <c r="D14" s="116">
        <v>4.1916167664670698E-2</v>
      </c>
      <c r="E14" s="111">
        <f t="shared" si="0"/>
        <v>6.4346256822922056E-3</v>
      </c>
    </row>
    <row r="15" spans="1:9" x14ac:dyDescent="0.25">
      <c r="A15" s="3" t="s">
        <v>47</v>
      </c>
      <c r="B15" s="34">
        <v>2135</v>
      </c>
      <c r="C15" s="29">
        <v>234</v>
      </c>
      <c r="D15" s="116">
        <v>0.12309310889005801</v>
      </c>
      <c r="E15" s="111">
        <f t="shared" si="0"/>
        <v>1.5790719346774552E-2</v>
      </c>
    </row>
    <row r="16" spans="1:9" x14ac:dyDescent="0.25">
      <c r="A16" s="3" t="s">
        <v>48</v>
      </c>
      <c r="B16" s="34">
        <v>2895</v>
      </c>
      <c r="C16" s="29">
        <v>208</v>
      </c>
      <c r="D16" s="116">
        <v>7.7409750651283998E-2</v>
      </c>
      <c r="E16" s="110">
        <f t="shared" si="0"/>
        <v>2.1411771666937859E-2</v>
      </c>
    </row>
    <row r="17" spans="1:5" x14ac:dyDescent="0.25">
      <c r="A17" s="3" t="s">
        <v>49</v>
      </c>
      <c r="B17" s="34">
        <v>12057</v>
      </c>
      <c r="C17" s="29">
        <v>1084</v>
      </c>
      <c r="D17" s="116">
        <v>9.8787934019866894E-2</v>
      </c>
      <c r="E17" s="111">
        <f t="shared" si="0"/>
        <v>8.9175036610801298E-2</v>
      </c>
    </row>
    <row r="18" spans="1:5" x14ac:dyDescent="0.25">
      <c r="A18" s="3" t="s">
        <v>50</v>
      </c>
      <c r="B18" s="34">
        <v>2666</v>
      </c>
      <c r="C18" s="29">
        <v>426</v>
      </c>
      <c r="D18" s="116">
        <v>0.190178571428571</v>
      </c>
      <c r="E18" s="111">
        <f t="shared" si="0"/>
        <v>1.9718059849414969E-2</v>
      </c>
    </row>
    <row r="19" spans="1:5" x14ac:dyDescent="0.25">
      <c r="A19" s="3" t="s">
        <v>51</v>
      </c>
      <c r="B19" s="34">
        <v>2080</v>
      </c>
      <c r="C19" s="29">
        <v>272</v>
      </c>
      <c r="D19" s="116">
        <v>0.15044247787610601</v>
      </c>
      <c r="E19" s="111">
        <f t="shared" si="0"/>
        <v>1.5383932665710101E-2</v>
      </c>
    </row>
    <row r="20" spans="1:5" x14ac:dyDescent="0.25">
      <c r="A20" s="22" t="s">
        <v>52</v>
      </c>
      <c r="B20" s="33">
        <v>3539</v>
      </c>
      <c r="C20" s="27">
        <v>344</v>
      </c>
      <c r="D20" s="117">
        <v>0.107668231611894</v>
      </c>
      <c r="E20" s="110">
        <f t="shared" si="0"/>
        <v>2.617487389612887E-2</v>
      </c>
    </row>
    <row r="21" spans="1:5" x14ac:dyDescent="0.25">
      <c r="A21" s="24" t="s">
        <v>53</v>
      </c>
      <c r="B21" s="32">
        <v>372</v>
      </c>
      <c r="C21" s="26">
        <v>14</v>
      </c>
      <c r="D21" s="118">
        <v>3.91061452513966E-2</v>
      </c>
      <c r="E21" s="111">
        <f t="shared" si="0"/>
        <v>2.7513571882904603E-3</v>
      </c>
    </row>
    <row r="22" spans="1:5" x14ac:dyDescent="0.25">
      <c r="A22" s="3" t="s">
        <v>54</v>
      </c>
      <c r="B22" s="31">
        <v>1709</v>
      </c>
      <c r="C22" s="25">
        <v>274</v>
      </c>
      <c r="D22" s="119">
        <v>0.190940766550523</v>
      </c>
      <c r="E22" s="111">
        <f t="shared" si="0"/>
        <v>1.2639971598893541E-2</v>
      </c>
    </row>
    <row r="23" spans="1:5" x14ac:dyDescent="0.25">
      <c r="A23" s="3" t="s">
        <v>55</v>
      </c>
      <c r="B23" s="28">
        <v>15342</v>
      </c>
      <c r="C23" s="114">
        <v>2496</v>
      </c>
      <c r="D23" s="116">
        <v>0.19430172816440899</v>
      </c>
      <c r="E23" s="111">
        <f t="shared" si="0"/>
        <v>0.1134712956525598</v>
      </c>
    </row>
    <row r="24" spans="1:5" x14ac:dyDescent="0.25">
      <c r="A24" s="3" t="s">
        <v>11</v>
      </c>
      <c r="B24" s="28">
        <v>135206</v>
      </c>
      <c r="C24" s="114">
        <v>10442</v>
      </c>
      <c r="D24" s="116">
        <v>8.3694014298996505E-2</v>
      </c>
      <c r="E24" s="110">
        <f t="shared" si="0"/>
        <v>1</v>
      </c>
    </row>
    <row r="26" spans="1:5" ht="15.75" x14ac:dyDescent="0.25">
      <c r="A26" s="64" t="s">
        <v>57</v>
      </c>
    </row>
    <row r="27" spans="1:5" ht="15.75" x14ac:dyDescent="0.25">
      <c r="E27" s="71" t="s">
        <v>56</v>
      </c>
    </row>
    <row r="28" spans="1:5" x14ac:dyDescent="0.25">
      <c r="A28" s="121" t="s">
        <v>5</v>
      </c>
      <c r="B28" s="125" t="s">
        <v>98</v>
      </c>
      <c r="C28" s="123" t="s">
        <v>96</v>
      </c>
      <c r="D28" s="122" t="s">
        <v>97</v>
      </c>
    </row>
    <row r="29" spans="1:5" x14ac:dyDescent="0.25">
      <c r="A29" s="124" t="s">
        <v>7</v>
      </c>
      <c r="B29" s="127">
        <v>5997</v>
      </c>
      <c r="C29" s="133">
        <v>-718</v>
      </c>
      <c r="D29" s="139">
        <v>-0.10692479523454999</v>
      </c>
      <c r="E29" s="110">
        <f>B29/$B$41</f>
        <v>0.39350393700787401</v>
      </c>
    </row>
    <row r="30" spans="1:5" x14ac:dyDescent="0.25">
      <c r="A30" s="120" t="s">
        <v>8</v>
      </c>
      <c r="B30" s="128">
        <v>4278</v>
      </c>
      <c r="C30" s="134">
        <v>-121</v>
      </c>
      <c r="D30" s="140">
        <v>-2.7506251420777499E-2</v>
      </c>
      <c r="E30" s="111">
        <f t="shared" ref="E30:E41" si="1">B30/$B$41</f>
        <v>0.28070866141732281</v>
      </c>
    </row>
    <row r="31" spans="1:5" x14ac:dyDescent="0.25">
      <c r="A31" s="120" t="s">
        <v>46</v>
      </c>
      <c r="B31" s="128">
        <v>57</v>
      </c>
      <c r="C31" s="134">
        <v>21</v>
      </c>
      <c r="D31" s="140">
        <v>0.58333333333333304</v>
      </c>
      <c r="E31" s="111">
        <f t="shared" si="1"/>
        <v>3.7401574803149606E-3</v>
      </c>
    </row>
    <row r="32" spans="1:5" x14ac:dyDescent="0.25">
      <c r="A32" s="120" t="s">
        <v>47</v>
      </c>
      <c r="B32" s="128">
        <v>38</v>
      </c>
      <c r="C32" s="134">
        <v>-21</v>
      </c>
      <c r="D32" s="140">
        <v>-0.355932203389831</v>
      </c>
      <c r="E32" s="111">
        <f t="shared" si="1"/>
        <v>2.4934383202099737E-3</v>
      </c>
    </row>
    <row r="33" spans="1:5" x14ac:dyDescent="0.25">
      <c r="A33" s="120" t="s">
        <v>48</v>
      </c>
      <c r="B33" s="128">
        <v>685</v>
      </c>
      <c r="C33" s="134">
        <v>48</v>
      </c>
      <c r="D33" s="140">
        <v>7.5353218210361103E-2</v>
      </c>
      <c r="E33" s="110">
        <f t="shared" si="1"/>
        <v>4.4947506561679791E-2</v>
      </c>
    </row>
    <row r="34" spans="1:5" x14ac:dyDescent="0.25">
      <c r="A34" s="120" t="s">
        <v>49</v>
      </c>
      <c r="B34" s="128">
        <v>86</v>
      </c>
      <c r="C34" s="134">
        <v>2</v>
      </c>
      <c r="D34" s="140">
        <v>2.3809523809523801E-2</v>
      </c>
      <c r="E34" s="111">
        <f t="shared" si="1"/>
        <v>5.6430446194225721E-3</v>
      </c>
    </row>
    <row r="35" spans="1:5" x14ac:dyDescent="0.25">
      <c r="A35" s="120" t="s">
        <v>50</v>
      </c>
      <c r="B35" s="128">
        <v>653</v>
      </c>
      <c r="C35" s="134">
        <v>-138</v>
      </c>
      <c r="D35" s="140">
        <v>-0.174462705436157</v>
      </c>
      <c r="E35" s="111">
        <f t="shared" si="1"/>
        <v>4.2847769028871392E-2</v>
      </c>
    </row>
    <row r="36" spans="1:5" x14ac:dyDescent="0.25">
      <c r="A36" s="120" t="s">
        <v>51</v>
      </c>
      <c r="B36" s="128">
        <v>260</v>
      </c>
      <c r="C36" s="134">
        <v>-54</v>
      </c>
      <c r="D36" s="140">
        <v>-0.17197452229299401</v>
      </c>
      <c r="E36" s="111">
        <f t="shared" si="1"/>
        <v>1.7060367454068241E-2</v>
      </c>
    </row>
    <row r="37" spans="1:5" x14ac:dyDescent="0.25">
      <c r="A37" s="123" t="s">
        <v>52</v>
      </c>
      <c r="B37" s="129">
        <v>1920</v>
      </c>
      <c r="C37" s="135">
        <v>320</v>
      </c>
      <c r="D37" s="141">
        <v>0.2</v>
      </c>
      <c r="E37" s="110">
        <f t="shared" si="1"/>
        <v>0.12598425196850394</v>
      </c>
    </row>
    <row r="38" spans="1:5" x14ac:dyDescent="0.25">
      <c r="A38" s="126" t="s">
        <v>53</v>
      </c>
      <c r="B38" s="130">
        <v>89</v>
      </c>
      <c r="C38" s="136">
        <v>15</v>
      </c>
      <c r="D38" s="142">
        <v>0.20270270270270299</v>
      </c>
      <c r="E38" s="111">
        <f t="shared" si="1"/>
        <v>5.8398950131233595E-3</v>
      </c>
    </row>
    <row r="39" spans="1:5" x14ac:dyDescent="0.25">
      <c r="A39" s="120" t="s">
        <v>58</v>
      </c>
      <c r="B39" s="131">
        <v>571</v>
      </c>
      <c r="C39" s="137">
        <v>-119</v>
      </c>
      <c r="D39" s="143">
        <v>-0.172463768115942</v>
      </c>
      <c r="E39" s="111">
        <f t="shared" si="1"/>
        <v>3.7467191601049867E-2</v>
      </c>
    </row>
    <row r="40" spans="1:5" x14ac:dyDescent="0.25">
      <c r="A40" s="120" t="s">
        <v>55</v>
      </c>
      <c r="B40" s="132">
        <v>606</v>
      </c>
      <c r="C40" s="138">
        <v>-30</v>
      </c>
      <c r="D40" s="140">
        <v>-4.71698113207547E-2</v>
      </c>
      <c r="E40" s="111">
        <f t="shared" si="1"/>
        <v>3.9763779527559058E-2</v>
      </c>
    </row>
    <row r="41" spans="1:5" x14ac:dyDescent="0.25">
      <c r="A41" s="120" t="s">
        <v>11</v>
      </c>
      <c r="B41" s="132">
        <v>15240</v>
      </c>
      <c r="C41" s="138">
        <v>-795</v>
      </c>
      <c r="D41" s="140">
        <v>-4.9579045837231099E-2</v>
      </c>
      <c r="E41" s="110">
        <f t="shared" si="1"/>
        <v>1</v>
      </c>
    </row>
    <row r="43" spans="1:5" ht="15.75" x14ac:dyDescent="0.25">
      <c r="A43" s="64" t="s">
        <v>60</v>
      </c>
      <c r="D43" t="s">
        <v>87</v>
      </c>
    </row>
    <row r="45" spans="1:5" x14ac:dyDescent="0.25">
      <c r="A45" s="144" t="s">
        <v>5</v>
      </c>
      <c r="C45" s="151" t="s">
        <v>4</v>
      </c>
      <c r="D45" s="152" t="s">
        <v>105</v>
      </c>
      <c r="E45" s="155" t="s">
        <v>6</v>
      </c>
    </row>
    <row r="46" spans="1:5" x14ac:dyDescent="0.25">
      <c r="A46" s="145" t="s">
        <v>2</v>
      </c>
      <c r="B46" s="149" t="s">
        <v>55</v>
      </c>
      <c r="C46" s="156">
        <v>6392</v>
      </c>
      <c r="D46" s="164">
        <v>5060</v>
      </c>
      <c r="E46" s="172">
        <v>11452</v>
      </c>
    </row>
    <row r="47" spans="1:5" x14ac:dyDescent="0.25">
      <c r="A47" s="40"/>
      <c r="B47" s="147" t="s">
        <v>61</v>
      </c>
      <c r="C47" s="157">
        <v>215</v>
      </c>
      <c r="D47" s="165">
        <v>157</v>
      </c>
      <c r="E47" s="173">
        <v>372</v>
      </c>
    </row>
    <row r="48" spans="1:5" x14ac:dyDescent="0.25">
      <c r="A48" s="40"/>
      <c r="B48" s="147" t="s">
        <v>58</v>
      </c>
      <c r="C48" s="157">
        <v>562</v>
      </c>
      <c r="D48" s="165">
        <v>570</v>
      </c>
      <c r="E48" s="173">
        <v>1132</v>
      </c>
    </row>
    <row r="49" spans="1:5" x14ac:dyDescent="0.25">
      <c r="A49" s="40"/>
      <c r="B49" s="147" t="s">
        <v>62</v>
      </c>
      <c r="C49" s="157">
        <v>2050</v>
      </c>
      <c r="D49" s="165">
        <v>1840</v>
      </c>
      <c r="E49" s="173">
        <v>3890</v>
      </c>
    </row>
    <row r="50" spans="1:5" x14ac:dyDescent="0.25">
      <c r="A50" s="40"/>
      <c r="B50" s="152" t="s">
        <v>63</v>
      </c>
      <c r="C50" s="157">
        <v>302</v>
      </c>
      <c r="D50" s="165">
        <v>275</v>
      </c>
      <c r="E50" s="173">
        <v>577</v>
      </c>
    </row>
    <row r="51" spans="1:5" x14ac:dyDescent="0.25">
      <c r="A51" s="40"/>
      <c r="B51" s="154" t="s">
        <v>2</v>
      </c>
      <c r="C51" s="158">
        <v>9521</v>
      </c>
      <c r="D51" s="166">
        <v>7902</v>
      </c>
      <c r="E51" s="166">
        <v>17423</v>
      </c>
    </row>
    <row r="52" spans="1:5" x14ac:dyDescent="0.25">
      <c r="A52" s="145" t="s">
        <v>10</v>
      </c>
      <c r="B52" s="149" t="s">
        <v>64</v>
      </c>
      <c r="C52" s="159">
        <v>5392</v>
      </c>
      <c r="D52" s="167">
        <v>6665</v>
      </c>
      <c r="E52" s="173">
        <v>12057</v>
      </c>
    </row>
    <row r="53" spans="1:5" x14ac:dyDescent="0.25">
      <c r="A53" s="40"/>
      <c r="B53" s="147" t="s">
        <v>65</v>
      </c>
      <c r="C53" s="157">
        <v>458</v>
      </c>
      <c r="D53" s="165">
        <v>2208</v>
      </c>
      <c r="E53" s="173">
        <v>2666</v>
      </c>
    </row>
    <row r="54" spans="1:5" x14ac:dyDescent="0.25">
      <c r="A54" s="40"/>
      <c r="B54" s="147" t="s">
        <v>66</v>
      </c>
      <c r="C54" s="157">
        <v>1232</v>
      </c>
      <c r="D54" s="165">
        <v>848</v>
      </c>
      <c r="E54" s="173">
        <v>2080</v>
      </c>
    </row>
    <row r="55" spans="1:5" x14ac:dyDescent="0.25">
      <c r="A55" s="40"/>
      <c r="B55" s="152" t="s">
        <v>67</v>
      </c>
      <c r="C55" s="157">
        <v>1921</v>
      </c>
      <c r="D55" s="165">
        <v>1618</v>
      </c>
      <c r="E55" s="173">
        <v>3539</v>
      </c>
    </row>
    <row r="56" spans="1:5" x14ac:dyDescent="0.25">
      <c r="A56" s="40"/>
      <c r="B56" s="154" t="s">
        <v>10</v>
      </c>
      <c r="C56" s="158">
        <v>9003</v>
      </c>
      <c r="D56" s="166">
        <v>11339</v>
      </c>
      <c r="E56" s="166">
        <v>20342</v>
      </c>
    </row>
    <row r="57" spans="1:5" x14ac:dyDescent="0.25">
      <c r="A57" s="145" t="s">
        <v>9</v>
      </c>
      <c r="B57" s="149" t="s">
        <v>68</v>
      </c>
      <c r="C57" s="159">
        <v>1456</v>
      </c>
      <c r="D57" s="167">
        <v>1439</v>
      </c>
      <c r="E57" s="173">
        <v>2895</v>
      </c>
    </row>
    <row r="58" spans="1:5" x14ac:dyDescent="0.25">
      <c r="A58" s="40"/>
      <c r="B58" s="147" t="s">
        <v>69</v>
      </c>
      <c r="C58" s="157">
        <v>1228</v>
      </c>
      <c r="D58" s="165">
        <v>907</v>
      </c>
      <c r="E58" s="173">
        <v>2135</v>
      </c>
    </row>
    <row r="59" spans="1:5" x14ac:dyDescent="0.25">
      <c r="A59" s="40"/>
      <c r="B59" s="152" t="s">
        <v>70</v>
      </c>
      <c r="C59" s="157">
        <v>91</v>
      </c>
      <c r="D59" s="165">
        <v>779</v>
      </c>
      <c r="E59" s="173">
        <v>870</v>
      </c>
    </row>
    <row r="60" spans="1:5" x14ac:dyDescent="0.25">
      <c r="A60" s="40"/>
      <c r="B60" s="153" t="s">
        <v>9</v>
      </c>
      <c r="C60" s="160">
        <v>2775</v>
      </c>
      <c r="D60" s="168">
        <v>3125</v>
      </c>
      <c r="E60" s="168">
        <v>5900</v>
      </c>
    </row>
    <row r="61" spans="1:5" x14ac:dyDescent="0.25">
      <c r="A61" s="145" t="s">
        <v>8</v>
      </c>
      <c r="B61" s="153" t="s">
        <v>8</v>
      </c>
      <c r="C61" s="161">
        <v>8181</v>
      </c>
      <c r="D61" s="169">
        <v>17109</v>
      </c>
      <c r="E61" s="169">
        <v>25290</v>
      </c>
    </row>
    <row r="62" spans="1:5" x14ac:dyDescent="0.25">
      <c r="A62" s="146" t="s">
        <v>7</v>
      </c>
      <c r="B62" s="153" t="s">
        <v>7</v>
      </c>
      <c r="C62" s="161">
        <v>24514</v>
      </c>
      <c r="D62" s="169">
        <v>41354</v>
      </c>
      <c r="E62" s="169">
        <v>65868</v>
      </c>
    </row>
    <row r="63" spans="1:5" x14ac:dyDescent="0.25">
      <c r="A63" s="150" t="s">
        <v>71</v>
      </c>
      <c r="B63" s="153" t="s">
        <v>71</v>
      </c>
      <c r="C63" s="162">
        <v>165</v>
      </c>
      <c r="D63" s="170">
        <v>218</v>
      </c>
      <c r="E63" s="170">
        <v>383</v>
      </c>
    </row>
    <row r="64" spans="1:5" x14ac:dyDescent="0.25">
      <c r="A64" s="148" t="s">
        <v>11</v>
      </c>
      <c r="B64" s="40"/>
      <c r="C64" s="163">
        <v>54159</v>
      </c>
      <c r="D64" s="171">
        <v>81047</v>
      </c>
      <c r="E64" s="174">
        <v>135206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K55"/>
  <sheetViews>
    <sheetView workbookViewId="0">
      <selection activeCell="B29" sqref="B29:D41 A29:A41 B28:D28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78" t="s">
        <v>102</v>
      </c>
    </row>
    <row r="3" spans="1:8" ht="15.75" x14ac:dyDescent="0.25">
      <c r="A3" s="74" t="s">
        <v>72</v>
      </c>
      <c r="D3" s="75"/>
      <c r="E3" s="175" t="str">
        <f>DWH!B3</f>
        <v>2024/Dec</v>
      </c>
    </row>
    <row r="5" spans="1:8" x14ac:dyDescent="0.25">
      <c r="A5" s="144" t="s">
        <v>5</v>
      </c>
      <c r="C5" s="151" t="s">
        <v>4</v>
      </c>
      <c r="D5" s="152" t="s">
        <v>3</v>
      </c>
      <c r="E5" s="155" t="s">
        <v>6</v>
      </c>
      <c r="G5" s="76"/>
      <c r="H5" s="77"/>
    </row>
    <row r="6" spans="1:8" x14ac:dyDescent="0.25">
      <c r="A6" s="145" t="s">
        <v>2</v>
      </c>
      <c r="B6" s="149" t="s">
        <v>55</v>
      </c>
      <c r="C6" s="156">
        <f>DWH!C46</f>
        <v>6392</v>
      </c>
      <c r="D6" s="156">
        <f>DWH!D46</f>
        <v>5060</v>
      </c>
      <c r="E6" s="156">
        <f>DWH!E46</f>
        <v>11452</v>
      </c>
      <c r="G6" s="78"/>
      <c r="H6" s="77"/>
    </row>
    <row r="7" spans="1:8" x14ac:dyDescent="0.25">
      <c r="A7" s="40"/>
      <c r="B7" s="147" t="s">
        <v>61</v>
      </c>
      <c r="C7" s="156">
        <f>DWH!C47</f>
        <v>215</v>
      </c>
      <c r="D7" s="156">
        <f>DWH!D47</f>
        <v>157</v>
      </c>
      <c r="E7" s="156">
        <f>DWH!E47</f>
        <v>372</v>
      </c>
      <c r="G7" s="78"/>
      <c r="H7" s="77"/>
    </row>
    <row r="8" spans="1:8" x14ac:dyDescent="0.25">
      <c r="A8" s="40"/>
      <c r="B8" s="147" t="s">
        <v>58</v>
      </c>
      <c r="C8" s="156">
        <f>DWH!C48</f>
        <v>562</v>
      </c>
      <c r="D8" s="156">
        <f>DWH!D48</f>
        <v>570</v>
      </c>
      <c r="E8" s="156">
        <f>DWH!E48</f>
        <v>1132</v>
      </c>
      <c r="G8" s="78"/>
      <c r="H8" s="77"/>
    </row>
    <row r="9" spans="1:8" x14ac:dyDescent="0.25">
      <c r="A9" s="40"/>
      <c r="B9" s="147" t="s">
        <v>62</v>
      </c>
      <c r="C9" s="156">
        <f>DWH!C49</f>
        <v>2050</v>
      </c>
      <c r="D9" s="156">
        <f>DWH!D49</f>
        <v>1840</v>
      </c>
      <c r="E9" s="156">
        <f>DWH!E49</f>
        <v>3890</v>
      </c>
      <c r="G9" s="78"/>
      <c r="H9" s="77"/>
    </row>
    <row r="10" spans="1:8" x14ac:dyDescent="0.25">
      <c r="A10" s="40"/>
      <c r="B10" s="152" t="s">
        <v>63</v>
      </c>
      <c r="C10" s="156">
        <f>DWH!C50</f>
        <v>302</v>
      </c>
      <c r="D10" s="156">
        <f>DWH!D50</f>
        <v>275</v>
      </c>
      <c r="E10" s="156">
        <f>DWH!E50</f>
        <v>577</v>
      </c>
      <c r="G10" s="78"/>
      <c r="H10" s="77"/>
    </row>
    <row r="11" spans="1:8" x14ac:dyDescent="0.25">
      <c r="A11" s="40"/>
      <c r="B11" s="154" t="s">
        <v>2</v>
      </c>
      <c r="C11" s="156">
        <f>DWH!C51</f>
        <v>9521</v>
      </c>
      <c r="D11" s="156">
        <f>DWH!D51</f>
        <v>7902</v>
      </c>
      <c r="E11" s="156">
        <f>DWH!E51</f>
        <v>17423</v>
      </c>
      <c r="G11" s="78"/>
      <c r="H11" s="77"/>
    </row>
    <row r="12" spans="1:8" x14ac:dyDescent="0.25">
      <c r="A12" s="145" t="s">
        <v>10</v>
      </c>
      <c r="B12" s="149" t="s">
        <v>64</v>
      </c>
      <c r="C12" s="156">
        <f>DWH!C52</f>
        <v>5392</v>
      </c>
      <c r="D12" s="156">
        <f>DWH!D52</f>
        <v>6665</v>
      </c>
      <c r="E12" s="156">
        <f>DWH!E52</f>
        <v>12057</v>
      </c>
      <c r="G12" s="78"/>
      <c r="H12" s="77"/>
    </row>
    <row r="13" spans="1:8" x14ac:dyDescent="0.25">
      <c r="A13" s="40"/>
      <c r="B13" s="147" t="s">
        <v>65</v>
      </c>
      <c r="C13" s="156">
        <f>DWH!C53</f>
        <v>458</v>
      </c>
      <c r="D13" s="156">
        <f>DWH!D53</f>
        <v>2208</v>
      </c>
      <c r="E13" s="156">
        <f>DWH!E53</f>
        <v>2666</v>
      </c>
      <c r="G13" s="78"/>
      <c r="H13" s="77"/>
    </row>
    <row r="14" spans="1:8" x14ac:dyDescent="0.25">
      <c r="A14" s="40"/>
      <c r="B14" s="147" t="s">
        <v>66</v>
      </c>
      <c r="C14" s="156">
        <f>DWH!C54</f>
        <v>1232</v>
      </c>
      <c r="D14" s="156">
        <f>DWH!D54</f>
        <v>848</v>
      </c>
      <c r="E14" s="156">
        <f>DWH!E54</f>
        <v>2080</v>
      </c>
      <c r="G14" s="78"/>
      <c r="H14" s="77"/>
    </row>
    <row r="15" spans="1:8" x14ac:dyDescent="0.25">
      <c r="A15" s="40"/>
      <c r="B15" s="152" t="s">
        <v>67</v>
      </c>
      <c r="C15" s="156">
        <f>DWH!C55</f>
        <v>1921</v>
      </c>
      <c r="D15" s="156">
        <f>DWH!D55</f>
        <v>1618</v>
      </c>
      <c r="E15" s="156">
        <f>DWH!E55</f>
        <v>3539</v>
      </c>
      <c r="G15" s="78"/>
      <c r="H15" s="77"/>
    </row>
    <row r="16" spans="1:8" x14ac:dyDescent="0.25">
      <c r="A16" s="40"/>
      <c r="B16" s="154" t="s">
        <v>10</v>
      </c>
      <c r="C16" s="156">
        <f>DWH!C56</f>
        <v>9003</v>
      </c>
      <c r="D16" s="156">
        <f>DWH!D56</f>
        <v>11339</v>
      </c>
      <c r="E16" s="156">
        <f>DWH!E56</f>
        <v>20342</v>
      </c>
      <c r="G16" s="78"/>
      <c r="H16" s="77"/>
    </row>
    <row r="17" spans="1:8" x14ac:dyDescent="0.25">
      <c r="A17" s="145" t="s">
        <v>9</v>
      </c>
      <c r="B17" s="149" t="s">
        <v>68</v>
      </c>
      <c r="C17" s="156">
        <f>DWH!C57</f>
        <v>1456</v>
      </c>
      <c r="D17" s="156">
        <f>DWH!D57</f>
        <v>1439</v>
      </c>
      <c r="E17" s="156">
        <f>DWH!E57</f>
        <v>2895</v>
      </c>
      <c r="G17" s="78"/>
      <c r="H17" s="77"/>
    </row>
    <row r="18" spans="1:8" x14ac:dyDescent="0.25">
      <c r="A18" s="40"/>
      <c r="B18" s="147" t="s">
        <v>69</v>
      </c>
      <c r="C18" s="156">
        <f>DWH!C58</f>
        <v>1228</v>
      </c>
      <c r="D18" s="156">
        <f>DWH!D58</f>
        <v>907</v>
      </c>
      <c r="E18" s="156">
        <f>DWH!E58</f>
        <v>2135</v>
      </c>
      <c r="G18" s="78"/>
      <c r="H18" s="77"/>
    </row>
    <row r="19" spans="1:8" x14ac:dyDescent="0.25">
      <c r="A19" s="40"/>
      <c r="B19" s="152" t="s">
        <v>70</v>
      </c>
      <c r="C19" s="156">
        <f>DWH!C59</f>
        <v>91</v>
      </c>
      <c r="D19" s="156">
        <f>DWH!D59</f>
        <v>779</v>
      </c>
      <c r="E19" s="156">
        <f>DWH!E59</f>
        <v>870</v>
      </c>
      <c r="G19" s="78"/>
      <c r="H19" s="77"/>
    </row>
    <row r="20" spans="1:8" x14ac:dyDescent="0.25">
      <c r="A20" s="40"/>
      <c r="B20" s="153" t="s">
        <v>9</v>
      </c>
      <c r="C20" s="156">
        <f>DWH!C60</f>
        <v>2775</v>
      </c>
      <c r="D20" s="156">
        <f>DWH!D60</f>
        <v>3125</v>
      </c>
      <c r="E20" s="156">
        <f>DWH!E60</f>
        <v>5900</v>
      </c>
      <c r="G20" s="78"/>
      <c r="H20" s="77"/>
    </row>
    <row r="21" spans="1:8" x14ac:dyDescent="0.25">
      <c r="A21" s="145" t="s">
        <v>8</v>
      </c>
      <c r="B21" s="153" t="s">
        <v>8</v>
      </c>
      <c r="C21" s="156">
        <f>DWH!C61</f>
        <v>8181</v>
      </c>
      <c r="D21" s="156">
        <f>DWH!D61</f>
        <v>17109</v>
      </c>
      <c r="E21" s="156">
        <f>DWH!E61</f>
        <v>25290</v>
      </c>
      <c r="G21" s="78"/>
      <c r="H21" s="77"/>
    </row>
    <row r="22" spans="1:8" x14ac:dyDescent="0.25">
      <c r="A22" s="146" t="s">
        <v>7</v>
      </c>
      <c r="B22" s="153" t="s">
        <v>7</v>
      </c>
      <c r="C22" s="156">
        <f>DWH!C62</f>
        <v>24514</v>
      </c>
      <c r="D22" s="156">
        <f>DWH!D62</f>
        <v>41354</v>
      </c>
      <c r="E22" s="156">
        <f>DWH!E62</f>
        <v>65868</v>
      </c>
      <c r="G22" s="78"/>
      <c r="H22" s="77"/>
    </row>
    <row r="23" spans="1:8" x14ac:dyDescent="0.25">
      <c r="A23" s="150" t="s">
        <v>71</v>
      </c>
      <c r="B23" s="153" t="s">
        <v>71</v>
      </c>
      <c r="C23" s="156">
        <f>DWH!C63</f>
        <v>165</v>
      </c>
      <c r="D23" s="156">
        <f>DWH!D63</f>
        <v>218</v>
      </c>
      <c r="E23" s="156">
        <f>DWH!E63</f>
        <v>383</v>
      </c>
      <c r="G23" s="78"/>
      <c r="H23" s="77"/>
    </row>
    <row r="24" spans="1:8" x14ac:dyDescent="0.25">
      <c r="A24" s="148" t="s">
        <v>11</v>
      </c>
      <c r="B24" s="40"/>
      <c r="C24" s="156">
        <f>DWH!C64</f>
        <v>54159</v>
      </c>
      <c r="D24" s="156">
        <f>DWH!D64</f>
        <v>81047</v>
      </c>
      <c r="E24" s="156">
        <f>DWH!E64</f>
        <v>135206</v>
      </c>
      <c r="G24" s="78"/>
      <c r="H24" s="77"/>
    </row>
    <row r="25" spans="1:8" x14ac:dyDescent="0.25">
      <c r="G25" s="78"/>
      <c r="H25" s="77"/>
    </row>
    <row r="26" spans="1:8" x14ac:dyDescent="0.25">
      <c r="C26" t="s">
        <v>4</v>
      </c>
      <c r="D26" t="s">
        <v>108</v>
      </c>
      <c r="G26" s="78"/>
      <c r="H26" s="77"/>
    </row>
    <row r="27" spans="1:8" x14ac:dyDescent="0.25">
      <c r="C27" s="80" t="str">
        <f>CONCATENATE(C26,"    ",C35)</f>
        <v>Frauen    N = 54.159</v>
      </c>
      <c r="D27" s="80" t="str">
        <f>CONCATENATE(D26,"   ",D35)</f>
        <v>Männer *)   N = 81.047</v>
      </c>
      <c r="E27" s="81" t="s">
        <v>23</v>
      </c>
      <c r="G27" s="78"/>
      <c r="H27" s="77"/>
    </row>
    <row r="28" spans="1:8" x14ac:dyDescent="0.25">
      <c r="B28" t="s">
        <v>73</v>
      </c>
      <c r="C28" s="82">
        <f>C22/C$24</f>
        <v>0.45263021843091639</v>
      </c>
      <c r="D28" s="82">
        <f>D22/D$24</f>
        <v>0.51024714054807707</v>
      </c>
      <c r="E28" s="83">
        <f>E22/E$24</f>
        <v>0.48716772924278506</v>
      </c>
      <c r="G28" s="78"/>
      <c r="H28" s="77"/>
    </row>
    <row r="29" spans="1:8" x14ac:dyDescent="0.25">
      <c r="B29" t="s">
        <v>74</v>
      </c>
      <c r="C29" s="82">
        <f>C21/C$24</f>
        <v>0.15105522627818091</v>
      </c>
      <c r="D29" s="82">
        <f>D21/D$24</f>
        <v>0.21109973225412415</v>
      </c>
      <c r="E29" s="83">
        <f>E21/E$24</f>
        <v>0.18704791207490792</v>
      </c>
      <c r="G29" s="78"/>
      <c r="H29" s="77"/>
    </row>
    <row r="30" spans="1:8" x14ac:dyDescent="0.25">
      <c r="B30" t="s">
        <v>75</v>
      </c>
      <c r="C30" s="82">
        <f>C20/C$24</f>
        <v>5.1238021381487843E-2</v>
      </c>
      <c r="D30" s="82">
        <f>D20/D$24</f>
        <v>3.8557873826298321E-2</v>
      </c>
      <c r="E30" s="83">
        <f>E20/E$24</f>
        <v>4.3637116696004619E-2</v>
      </c>
      <c r="G30" s="84"/>
      <c r="H30" s="85"/>
    </row>
    <row r="31" spans="1:8" x14ac:dyDescent="0.25">
      <c r="B31" t="s">
        <v>76</v>
      </c>
      <c r="C31" s="82">
        <f>C12/C$24</f>
        <v>9.9558706770804486E-2</v>
      </c>
      <c r="D31" s="82">
        <f>D12/D$24</f>
        <v>8.2236233296729064E-2</v>
      </c>
      <c r="E31" s="83">
        <f>E12/E$24</f>
        <v>8.9175036610801298E-2</v>
      </c>
    </row>
    <row r="32" spans="1:8" x14ac:dyDescent="0.25">
      <c r="B32" t="s">
        <v>77</v>
      </c>
      <c r="C32" s="82">
        <f>(C16-C12)/C$24</f>
        <v>6.6674052327406336E-2</v>
      </c>
      <c r="D32" s="82">
        <f>(D16-D12)/D$24</f>
        <v>5.7670240724517874E-2</v>
      </c>
      <c r="E32" s="83">
        <f>(E16-E12)/E$24</f>
        <v>6.127686641125394E-2</v>
      </c>
    </row>
    <row r="33" spans="2:11" x14ac:dyDescent="0.25">
      <c r="B33" t="s">
        <v>78</v>
      </c>
      <c r="C33" s="82">
        <f>C11/$C$24</f>
        <v>0.17579718975608855</v>
      </c>
      <c r="D33" s="82">
        <f>D11/D$24</f>
        <v>9.749898207213098E-2</v>
      </c>
      <c r="E33" s="83">
        <f>E11/E$24</f>
        <v>0.12886262443974381</v>
      </c>
    </row>
    <row r="34" spans="2:11" x14ac:dyDescent="0.25">
      <c r="C34" s="86">
        <f>SUM(C28:C33)</f>
        <v>0.99695341494488443</v>
      </c>
      <c r="D34" s="86">
        <f>SUM(D28:D33)</f>
        <v>0.99731020272187743</v>
      </c>
      <c r="E34" s="86">
        <f>SUM(E28:E33)</f>
        <v>0.9971672854754966</v>
      </c>
    </row>
    <row r="35" spans="2:11" x14ac:dyDescent="0.25">
      <c r="C35" s="87" t="str">
        <f>CONCATENATE("N = ",TEXT(C24,"#.##0"))</f>
        <v>N = 54.159</v>
      </c>
      <c r="D35" s="87" t="str">
        <f>CONCATENATE("N = ",TEXT(D24,"#.##0"))</f>
        <v>N = 81.047</v>
      </c>
      <c r="E35" s="88" t="str">
        <f>CONCATENATE("N=",TEXT(E24,"#.##0"))</f>
        <v>N=135.206</v>
      </c>
    </row>
    <row r="37" spans="2:11" x14ac:dyDescent="0.25">
      <c r="B37" s="89" t="s">
        <v>79</v>
      </c>
    </row>
    <row r="39" spans="2:11" ht="15.75" thickBot="1" x14ac:dyDescent="0.3">
      <c r="B39" s="79"/>
      <c r="C39" t="s">
        <v>80</v>
      </c>
      <c r="J39" s="90"/>
      <c r="K39" s="90"/>
    </row>
    <row r="40" spans="2:11" x14ac:dyDescent="0.25">
      <c r="B40" s="91"/>
      <c r="C40" s="92" t="s">
        <v>5</v>
      </c>
      <c r="D40" s="92" t="s">
        <v>22</v>
      </c>
      <c r="J40" s="93"/>
      <c r="K40" s="94"/>
    </row>
    <row r="41" spans="2:11" x14ac:dyDescent="0.25">
      <c r="B41" s="95" t="s">
        <v>73</v>
      </c>
      <c r="C41" s="96">
        <f>E22</f>
        <v>65868</v>
      </c>
      <c r="D41" s="94">
        <f>C41/$C$55</f>
        <v>0.48716772924278506</v>
      </c>
      <c r="J41" s="93"/>
      <c r="K41" s="94"/>
    </row>
    <row r="42" spans="2:11" x14ac:dyDescent="0.25">
      <c r="B42" s="95" t="s">
        <v>74</v>
      </c>
      <c r="C42" s="96">
        <f>E21</f>
        <v>25290</v>
      </c>
      <c r="D42" s="94">
        <f t="shared" ref="D42:D54" si="0">C42/$C$55</f>
        <v>0.18704791207490792</v>
      </c>
      <c r="J42" s="93"/>
      <c r="K42" s="94"/>
    </row>
    <row r="43" spans="2:11" x14ac:dyDescent="0.25">
      <c r="B43" s="95" t="s">
        <v>81</v>
      </c>
      <c r="C43" s="96">
        <f>E19</f>
        <v>870</v>
      </c>
      <c r="D43" s="94">
        <f t="shared" si="0"/>
        <v>6.4346256822922056E-3</v>
      </c>
      <c r="J43" s="93"/>
      <c r="K43" s="94"/>
    </row>
    <row r="44" spans="2:11" x14ac:dyDescent="0.25">
      <c r="B44" s="95" t="s">
        <v>82</v>
      </c>
      <c r="C44" s="96">
        <f>E18</f>
        <v>2135</v>
      </c>
      <c r="D44" s="94">
        <f t="shared" si="0"/>
        <v>1.5790719346774552E-2</v>
      </c>
      <c r="J44" s="93"/>
      <c r="K44" s="94"/>
    </row>
    <row r="45" spans="2:11" x14ac:dyDescent="0.25">
      <c r="B45" s="95" t="s">
        <v>48</v>
      </c>
      <c r="C45" s="96">
        <f>E17</f>
        <v>2895</v>
      </c>
      <c r="D45" s="94">
        <f t="shared" si="0"/>
        <v>2.1411771666937859E-2</v>
      </c>
      <c r="J45" s="93"/>
      <c r="K45" s="94"/>
    </row>
    <row r="46" spans="2:11" x14ac:dyDescent="0.25">
      <c r="B46" s="95" t="s">
        <v>76</v>
      </c>
      <c r="C46" s="96">
        <f>E12</f>
        <v>12057</v>
      </c>
      <c r="D46" s="94">
        <f t="shared" si="0"/>
        <v>8.9175036610801298E-2</v>
      </c>
      <c r="J46" s="93"/>
      <c r="K46" s="94"/>
    </row>
    <row r="47" spans="2:11" x14ac:dyDescent="0.25">
      <c r="B47" s="95" t="s">
        <v>83</v>
      </c>
      <c r="C47" s="96">
        <f>E13</f>
        <v>2666</v>
      </c>
      <c r="D47" s="94">
        <f t="shared" si="0"/>
        <v>1.9718059849414969E-2</v>
      </c>
      <c r="J47" s="93"/>
      <c r="K47" s="94"/>
    </row>
    <row r="48" spans="2:11" x14ac:dyDescent="0.25">
      <c r="B48" s="95" t="s">
        <v>84</v>
      </c>
      <c r="C48" s="96">
        <f>E14</f>
        <v>2080</v>
      </c>
      <c r="D48" s="94">
        <f t="shared" si="0"/>
        <v>1.5383932665710101E-2</v>
      </c>
      <c r="J48" s="93"/>
      <c r="K48" s="94"/>
    </row>
    <row r="49" spans="2:11" x14ac:dyDescent="0.25">
      <c r="B49" s="95" t="s">
        <v>52</v>
      </c>
      <c r="C49" s="96">
        <f>E15</f>
        <v>3539</v>
      </c>
      <c r="D49" s="94">
        <f t="shared" si="0"/>
        <v>2.617487389612887E-2</v>
      </c>
      <c r="J49" s="93"/>
      <c r="K49" s="94"/>
    </row>
    <row r="50" spans="2:11" x14ac:dyDescent="0.25">
      <c r="B50" s="95" t="s">
        <v>85</v>
      </c>
      <c r="C50" s="96">
        <f>E7</f>
        <v>372</v>
      </c>
      <c r="D50" s="94">
        <f t="shared" si="0"/>
        <v>2.7513571882904603E-3</v>
      </c>
      <c r="J50" s="93"/>
      <c r="K50" s="94"/>
    </row>
    <row r="51" spans="2:11" x14ac:dyDescent="0.25">
      <c r="B51" s="95" t="s">
        <v>58</v>
      </c>
      <c r="C51" s="96">
        <f>E8+E10</f>
        <v>1709</v>
      </c>
      <c r="D51" s="94">
        <f t="shared" si="0"/>
        <v>1.2639971598893541E-2</v>
      </c>
      <c r="J51" s="93"/>
      <c r="K51" s="94"/>
    </row>
    <row r="52" spans="2:11" x14ac:dyDescent="0.25">
      <c r="B52" s="95" t="s">
        <v>55</v>
      </c>
      <c r="C52" s="96">
        <f>E6+E9</f>
        <v>15342</v>
      </c>
      <c r="D52" s="94">
        <f t="shared" si="0"/>
        <v>0.1134712956525598</v>
      </c>
      <c r="J52" s="93"/>
      <c r="K52" s="94"/>
    </row>
    <row r="53" spans="2:11" x14ac:dyDescent="0.25">
      <c r="B53" s="95" t="s">
        <v>86</v>
      </c>
      <c r="C53" s="96">
        <f>E23</f>
        <v>383</v>
      </c>
      <c r="D53" s="94">
        <f t="shared" si="0"/>
        <v>2.8327145245033505E-3</v>
      </c>
      <c r="J53" s="93"/>
      <c r="K53" s="94"/>
    </row>
    <row r="54" spans="2:11" ht="15.75" thickBot="1" x14ac:dyDescent="0.3">
      <c r="B54" s="97" t="s">
        <v>23</v>
      </c>
      <c r="C54" s="98">
        <f>E24</f>
        <v>135206</v>
      </c>
      <c r="D54" s="94">
        <f t="shared" si="0"/>
        <v>1</v>
      </c>
      <c r="J54" s="99"/>
      <c r="K54" s="99"/>
    </row>
    <row r="55" spans="2:11" x14ac:dyDescent="0.25">
      <c r="C55" s="99">
        <f>SUM(C41:C53)</f>
        <v>135206</v>
      </c>
      <c r="D55" s="99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H21"/>
  <sheetViews>
    <sheetView workbookViewId="0">
      <selection activeCell="B29" sqref="B29:D41 A29:A41 B28:D28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4" t="s">
        <v>90</v>
      </c>
    </row>
    <row r="2" spans="1:8" x14ac:dyDescent="0.25">
      <c r="A2" t="s">
        <v>110</v>
      </c>
      <c r="F2" s="100"/>
      <c r="G2" s="100"/>
      <c r="H2" s="100"/>
    </row>
    <row r="4" spans="1:8" x14ac:dyDescent="0.25">
      <c r="B4" s="202">
        <v>45627</v>
      </c>
      <c r="C4" s="202">
        <v>45261</v>
      </c>
    </row>
    <row r="5" spans="1:8" x14ac:dyDescent="0.25">
      <c r="A5" s="201" t="s">
        <v>7</v>
      </c>
      <c r="B5" s="198">
        <v>0.33964003505372453</v>
      </c>
      <c r="C5" s="198">
        <v>0.34564434597825977</v>
      </c>
      <c r="E5" s="101"/>
      <c r="G5" s="199"/>
      <c r="H5" s="102"/>
    </row>
    <row r="6" spans="1:8" x14ac:dyDescent="0.25">
      <c r="A6" s="201" t="s">
        <v>8</v>
      </c>
      <c r="B6" s="198">
        <v>0.12703615466419665</v>
      </c>
      <c r="C6" s="198">
        <v>0.11771832124591723</v>
      </c>
      <c r="G6" s="200"/>
    </row>
    <row r="7" spans="1:8" x14ac:dyDescent="0.25">
      <c r="A7" s="201" t="s">
        <v>75</v>
      </c>
      <c r="B7" s="198">
        <v>8.6277055390854826E-2</v>
      </c>
      <c r="C7" s="198">
        <v>6.7171464197139499E-2</v>
      </c>
      <c r="G7" s="200"/>
    </row>
    <row r="8" spans="1:8" x14ac:dyDescent="0.25">
      <c r="A8" s="201" t="s">
        <v>76</v>
      </c>
      <c r="B8" s="198">
        <v>9.6101188134015025E-2</v>
      </c>
      <c r="C8" s="198">
        <v>9.9031815615916466E-2</v>
      </c>
      <c r="G8" s="200"/>
    </row>
    <row r="9" spans="1:8" x14ac:dyDescent="0.25">
      <c r="A9" s="201" t="s">
        <v>77</v>
      </c>
      <c r="B9" s="198">
        <v>7.3248269746462008E-2</v>
      </c>
      <c r="C9" s="198">
        <v>6.4426034695522702E-2</v>
      </c>
      <c r="G9" s="200"/>
    </row>
    <row r="10" spans="1:8" x14ac:dyDescent="0.25">
      <c r="A10" s="201" t="s">
        <v>88</v>
      </c>
      <c r="B10" s="198">
        <v>4.9173236932259959E-2</v>
      </c>
      <c r="C10" s="198">
        <v>4.2983939552523241E-2</v>
      </c>
      <c r="G10" s="200"/>
    </row>
    <row r="11" spans="1:8" x14ac:dyDescent="0.25">
      <c r="A11" s="201" t="s">
        <v>89</v>
      </c>
      <c r="B11" s="198">
        <v>0.12819768875099999</v>
      </c>
      <c r="C11" s="198">
        <v>0.12105581817699999</v>
      </c>
      <c r="G11" s="200"/>
    </row>
    <row r="12" spans="1:8" x14ac:dyDescent="0.25">
      <c r="G12" s="200"/>
    </row>
    <row r="13" spans="1:8" x14ac:dyDescent="0.25">
      <c r="B13" s="89" t="s">
        <v>79</v>
      </c>
    </row>
    <row r="15" spans="1:8" ht="30" x14ac:dyDescent="0.25">
      <c r="C15" s="112">
        <f>B4</f>
        <v>45627</v>
      </c>
      <c r="D15" s="103" t="s">
        <v>89</v>
      </c>
      <c r="E15" s="112">
        <f>C4</f>
        <v>45261</v>
      </c>
      <c r="F15" s="103" t="s">
        <v>89</v>
      </c>
    </row>
    <row r="16" spans="1:8" x14ac:dyDescent="0.25">
      <c r="B16" t="s">
        <v>7</v>
      </c>
      <c r="C16" s="104">
        <f t="shared" ref="C16:C21" si="0">B5</f>
        <v>0.33964003505372453</v>
      </c>
      <c r="D16" s="104">
        <f>B11</f>
        <v>0.12819768875099999</v>
      </c>
      <c r="E16" s="104">
        <f t="shared" ref="E16:E21" si="1">C5</f>
        <v>0.34564434597825977</v>
      </c>
      <c r="F16" s="104">
        <f>C11</f>
        <v>0.12105581817699999</v>
      </c>
    </row>
    <row r="17" spans="2:6" x14ac:dyDescent="0.25">
      <c r="B17" t="s">
        <v>8</v>
      </c>
      <c r="C17" s="104">
        <f t="shared" si="0"/>
        <v>0.12703615466419665</v>
      </c>
      <c r="D17" s="104">
        <f>B11</f>
        <v>0.12819768875099999</v>
      </c>
      <c r="E17" s="104">
        <f t="shared" si="1"/>
        <v>0.11771832124591723</v>
      </c>
      <c r="F17" s="104">
        <f>C11</f>
        <v>0.12105581817699999</v>
      </c>
    </row>
    <row r="18" spans="2:6" x14ac:dyDescent="0.25">
      <c r="B18" t="s">
        <v>75</v>
      </c>
      <c r="C18" s="104">
        <f t="shared" si="0"/>
        <v>8.6277055390854826E-2</v>
      </c>
      <c r="D18" s="104">
        <f>B11</f>
        <v>0.12819768875099999</v>
      </c>
      <c r="E18" s="104">
        <f t="shared" si="1"/>
        <v>6.7171464197139499E-2</v>
      </c>
      <c r="F18" s="104">
        <f>C11</f>
        <v>0.12105581817699999</v>
      </c>
    </row>
    <row r="19" spans="2:6" x14ac:dyDescent="0.25">
      <c r="B19" t="s">
        <v>76</v>
      </c>
      <c r="C19" s="104">
        <f t="shared" si="0"/>
        <v>9.6101188134015025E-2</v>
      </c>
      <c r="D19" s="104">
        <f>B11</f>
        <v>0.12819768875099999</v>
      </c>
      <c r="E19" s="104">
        <f t="shared" si="1"/>
        <v>9.9031815615916466E-2</v>
      </c>
      <c r="F19" s="104">
        <f>C11</f>
        <v>0.12105581817699999</v>
      </c>
    </row>
    <row r="20" spans="2:6" x14ac:dyDescent="0.25">
      <c r="B20" t="s">
        <v>77</v>
      </c>
      <c r="C20" s="104">
        <f t="shared" si="0"/>
        <v>7.3248269746462008E-2</v>
      </c>
      <c r="D20" s="104">
        <f>B11</f>
        <v>0.12819768875099999</v>
      </c>
      <c r="E20" s="104">
        <f t="shared" si="1"/>
        <v>6.4426034695522702E-2</v>
      </c>
      <c r="F20" s="104">
        <f>C11</f>
        <v>0.12105581817699999</v>
      </c>
    </row>
    <row r="21" spans="2:6" x14ac:dyDescent="0.25">
      <c r="B21" t="s">
        <v>88</v>
      </c>
      <c r="C21" s="104">
        <f t="shared" si="0"/>
        <v>4.9173236932259959E-2</v>
      </c>
      <c r="D21" s="104">
        <f>B11</f>
        <v>0.12819768875099999</v>
      </c>
      <c r="E21" s="104">
        <f t="shared" si="1"/>
        <v>4.2983939552523241E-2</v>
      </c>
      <c r="F21" s="104">
        <f>C11</f>
        <v>0.12105581817699999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Barbara Habison</cp:lastModifiedBy>
  <cp:lastPrinted>2024-03-18T10:25:22Z</cp:lastPrinted>
  <dcterms:created xsi:type="dcterms:W3CDTF">2015-09-10T08:54:52Z</dcterms:created>
  <dcterms:modified xsi:type="dcterms:W3CDTF">2025-01-16T10:21:51Z</dcterms:modified>
</cp:coreProperties>
</file>