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24\"/>
    </mc:Choice>
  </mc:AlternateContent>
  <xr:revisionPtr revIDLastSave="0" documentId="13_ncr:1_{C45549D0-8E89-4C2C-9F6A-91B0D2D04201}" xr6:coauthVersionLast="47" xr6:coauthVersionMax="47" xr10:uidLastSave="{00000000-0000-0000-0000-000000000000}"/>
  <bookViews>
    <workbookView xWindow="3465" yWindow="3465" windowWidth="21600" windowHeight="11295" firstSheet="1" activeTab="1" xr2:uid="{00000000-000D-0000-FFFF-FFFF00000000}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Bildung'!$A$1:$E$127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B2" i="5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<sst xmlns="http://schemas.openxmlformats.org/spreadsheetml/2006/main" count="208" uniqueCount="114">
  <si>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</si>
  <si>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</si>
  <si>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</si>
  <si>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</si>
  <si>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</si>
  <si>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</si>
  <si>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</si>
  <si>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</si>
  <si>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</si>
  <si>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</si>
  <si>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</si>
  <si>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</si>
  <si>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</si>
  <si>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</si>
  <si>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</si>
  <si>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</si>
  <si>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</si>
  <si>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</si>
  <si>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</si>
  <si>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</si>
  <si>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</si>
  <si>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</si>
  <si>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</si>
  <si>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</si>
  <si>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</si>
  <si>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</si>
  <si>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</si>
  <si>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</si>
  <si>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</si>
  <si>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</si>
  <si>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</si>
  <si>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</si>
  <si>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</si>
  <si>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</si>
  <si>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</si>
  <si>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</si>
  <si>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</si>
  <si>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</si>
  <si>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</si>
  <si>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</si>
  <si>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</si>
  <si>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</si>
  <si>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</si>
  <si>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</si>
  <si>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</si>
  <si>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</si>
  <si>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</si>
  <si>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</si>
  <si>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</si>
  <si>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</si>
  <si>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</si>
  <si>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</si>
  <si>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</si>
  <si>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</si>
  <si>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</si>
  <si>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</si>
  <si>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</si>
  <si>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</si>
  <si>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</si>
  <si>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</si>
  <si>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</si>
  <si>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</si>
  <si>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</si>
  <si>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</si>
  <si>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</si>
  <si>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</si>
  <si>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</si>
  <si>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</si>
  <si>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</si>
  <si>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</si>
  <si>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</si>
  <si>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</si>
  <si>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</si>
  <si>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</si>
  <si>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</si>
  <si>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</si>
  <si>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</si>
  <si>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</si>
  <si>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</si>
  <si>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</si>
  <si>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</si>
  <si>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</si>
  <si>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</si>
  <si>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</si>
  <si>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</si>
  <si>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</si>
  <si>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</si>
  <si>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</si>
  <si>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</si>
  <si>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</si>
  <si>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</si>
  <si>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</si>
  <si>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</si>
  <si>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</si>
  <si>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</si>
  <si>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</si>
  <si>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</si>
  <si>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</si>
  <si>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</si>
  <si>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</si>
  <si>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</si>
  <si>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</si>
  <si>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Daten sind verknüpft mit Blatt "DWH"</t>
  </si>
  <si>
    <t xml:space="preserve">     Universität, Hochschule, 
     Pädagogische  Hochschule</t>
  </si>
  <si>
    <t>U/STATISTIK/AMB/Daten/Arbeitslosenquoten/ALQ nach Ausbildung/900_zeitreihen_alq_ausbildung_wien_ab_2014</t>
  </si>
  <si>
    <t>Das mit Abstand höchste Arbeitslosigkeitsrisiko haben Personen, die keinen über die Pflichtschule hinausgehenden Bildungsabschluss vorweisen können.</t>
  </si>
  <si>
    <t>Männer und altern. Geschl.</t>
  </si>
  <si>
    <t xml:space="preserve">      Männer *)</t>
  </si>
  <si>
    <t>*) Männer und Personen mit alternativem Geschlechtseintrag</t>
  </si>
  <si>
    <t>Männer *)</t>
  </si>
  <si>
    <t>Arbeitsmarkt und Bildung 
in Wien</t>
  </si>
  <si>
    <t>2024/Aug</t>
  </si>
  <si>
    <r>
      <t xml:space="preserve">46,7% der arbeitslosen Personen hat lediglich Pflichtschulausbildung, 18,5% verfügen über einen Lehrabschluss; in Summe weisen 65,3% aller arbeitslosen Personen maximal Lehrausbildung auf. </t>
    </r>
    <r>
      <rPr>
        <sz val="11"/>
        <rFont val="Calibri"/>
        <family val="2"/>
      </rPr>
      <t>Personen mit Lehrabschluss sind allerdings im Vorteil: 28,7% der (sofort verfügbaren) offenen Stellen verlangt diese Qualifikation.</t>
    </r>
  </si>
  <si>
    <t>Bei der differenzierten Betrachtung arbeitsloser Personen nach Geschlecht zeigt sich ein Unterschied beim Anteil von Personen mit Pflichtschulausbildung (Männer: 48,6%, Frauen: 44,3%), noch deutlicher ist der Unterschied beim Anteil von Personen mit Lehrabschluss: 15,3% der arbeitslosen Frauen, aber 21,1%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</si>
</sst>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9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91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4" applyNumberFormat="0" applyAlignment="0" applyProtection="0"/>
    <xf numFmtId="0" fontId="76" fillId="64" borderId="75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6" applyNumberFormat="0" applyFill="0" applyAlignment="0" applyProtection="0"/>
    <xf numFmtId="0" fontId="81" fillId="0" borderId="77" applyNumberFormat="0" applyFill="0" applyAlignment="0" applyProtection="0"/>
    <xf numFmtId="0" fontId="82" fillId="0" borderId="78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4" applyNumberFormat="0" applyAlignment="0" applyProtection="0"/>
    <xf numFmtId="43" fontId="71" fillId="0" borderId="0" applyFont="0" applyFill="0" applyBorder="0" applyAlignment="0" applyProtection="0"/>
    <xf numFmtId="0" fontId="84" fillId="0" borderId="79" applyNumberFormat="0" applyFill="0" applyAlignment="0" applyProtection="0"/>
    <xf numFmtId="0" fontId="16" fillId="65" borderId="80" applyNumberFormat="0" applyFont="0" applyAlignment="0" applyProtection="0"/>
    <xf numFmtId="0" fontId="85" fillId="45" borderId="81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2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3" applyNumberFormat="0" applyFill="0" applyProtection="0">
      <alignment horizontal="center" vertical="center"/>
    </xf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89" fillId="0" borderId="83" applyNumberFormat="0" applyFill="0" applyAlignment="0" applyProtection="0"/>
    <xf numFmtId="0" fontId="89" fillId="0" borderId="83" applyNumberFormat="0" applyFill="0" applyAlignment="0" applyProtection="0"/>
    <xf numFmtId="3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4" applyNumberFormat="0" applyBorder="0" applyAlignment="0" applyProtection="0"/>
    <xf numFmtId="3" fontId="90" fillId="0" borderId="84" applyNumberFormat="0" applyBorder="0" applyAlignment="0" applyProtection="0"/>
    <xf numFmtId="3" fontId="90" fillId="0" borderId="84" applyNumberFormat="0" applyBorder="0" applyAlignment="0" applyProtection="0"/>
    <xf numFmtId="0" fontId="90" fillId="0" borderId="84" applyNumberFormat="0" applyFill="0" applyAlignment="0" applyProtection="0"/>
    <xf numFmtId="0" fontId="90" fillId="0" borderId="84" applyNumberFormat="0" applyFill="0" applyAlignment="0" applyProtection="0"/>
    <xf numFmtId="3" fontId="91" fillId="0" borderId="84"/>
    <xf numFmtId="3" fontId="92" fillId="0" borderId="84"/>
    <xf numFmtId="3" fontId="89" fillId="0" borderId="83" applyFill="0" applyAlignment="0" applyProtection="0"/>
    <xf numFmtId="3" fontId="89" fillId="0" borderId="83" applyFill="0" applyAlignment="0" applyProtection="0"/>
    <xf numFmtId="3" fontId="89" fillId="0" borderId="83" applyFill="0" applyAlignment="0" applyProtection="0"/>
    <xf numFmtId="3" fontId="89" fillId="0" borderId="83" applyFill="0" applyAlignment="0" applyProtection="0"/>
    <xf numFmtId="0" fontId="89" fillId="0" borderId="83" applyFill="0" applyAlignment="0" applyProtection="0"/>
    <xf numFmtId="3" fontId="89" fillId="0" borderId="83" applyFill="0" applyAlignment="0" applyProtection="0"/>
    <xf numFmtId="0" fontId="89" fillId="0" borderId="85">
      <alignment horizontal="center" vertical="center"/>
    </xf>
    <xf numFmtId="0" fontId="89" fillId="0" borderId="85">
      <alignment horizontal="center" vertical="center"/>
    </xf>
    <xf numFmtId="3" fontId="90" fillId="0" borderId="84" applyFont="0" applyFill="0" applyAlignment="0" applyProtection="0"/>
    <xf numFmtId="0" fontId="90" fillId="0" borderId="84" applyFill="0" applyAlignment="0" applyProtection="0"/>
    <xf numFmtId="0" fontId="89" fillId="0" borderId="83" applyFill="0" applyAlignment="0" applyProtection="0"/>
    <xf numFmtId="3" fontId="89" fillId="0" borderId="83" applyFill="0" applyAlignment="0" applyProtection="0"/>
    <xf numFmtId="0" fontId="89" fillId="0" borderId="83" applyFill="0" applyAlignment="0" applyProtection="0"/>
    <xf numFmtId="0" fontId="89" fillId="0" borderId="83" applyFill="0" applyAlignment="0" applyProtection="0"/>
    <xf numFmtId="0" fontId="89" fillId="0" borderId="83" applyFill="0" applyAlignment="0" applyProtection="0"/>
    <xf numFmtId="0" fontId="89" fillId="0" borderId="83" applyFill="0" applyAlignment="0" applyProtection="0"/>
    <xf numFmtId="0" fontId="89" fillId="0" borderId="86">
      <alignment horizontal="left" vertical="center"/>
    </xf>
    <xf numFmtId="3" fontId="89" fillId="0" borderId="83" applyFill="0" applyAlignment="0" applyProtection="0"/>
  </cellStyleXfs>
  <cellXfs count="215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3" xfId="0" applyNumberFormat="1" applyFont="1" applyBorder="1"/>
    <xf numFmtId="168" fontId="45" fillId="0" borderId="72" xfId="0" applyNumberFormat="1" applyFont="1" applyBorder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65" fontId="0" fillId="0" borderId="0" xfId="0" applyNumberFormat="1" applyFont="1" applyBorder="1"/>
    <xf numFmtId="165" fontId="0" fillId="0" borderId="0" xfId="0" applyNumberFormat="1" applyFont="1" applyBorder="1" applyAlignment="1">
      <alignment vertical="center"/>
    </xf>
    <xf numFmtId="165" fontId="1" fillId="0" borderId="10" xfId="1" applyNumberFormat="1" applyFont="1" applyBorder="1"/>
    <xf numFmtId="17" fontId="0" fillId="0" borderId="0" xfId="0" applyNumberFormat="1" applyBorder="1"/>
    <xf numFmtId="165" fontId="1" fillId="0" borderId="0" xfId="1" applyNumberFormat="1" applyFont="1" applyBorder="1"/>
    <xf numFmtId="0" fontId="0" fillId="0" borderId="87" xfId="0" applyBorder="1"/>
    <xf numFmtId="17" fontId="0" fillId="0" borderId="10" xfId="0" applyNumberFormat="1" applyBorder="1"/>
    <xf numFmtId="17" fontId="0" fillId="0" borderId="88" xfId="0" applyNumberFormat="1" applyBorder="1"/>
    <xf numFmtId="165" fontId="1" fillId="0" borderId="89" xfId="1" applyNumberFormat="1" applyFont="1" applyBorder="1"/>
    <xf numFmtId="165" fontId="1" fillId="0" borderId="90" xfId="1" applyNumberFormat="1" applyFont="1" applyBorder="1"/>
    <xf numFmtId="165" fontId="1" fillId="0" borderId="91" xfId="1" applyNumberFormat="1" applyFont="1" applyBorder="1"/>
    <xf numFmtId="165" fontId="1" fillId="0" borderId="92" xfId="1" applyNumberFormat="1" applyFont="1" applyBorder="1"/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91">
    <cellStyle name="_Rid_1_S34" xfId="75" xr:uid="{00000000-0005-0000-0000-000000000000}"/>
    <cellStyle name="_Rid_1_S36" xfId="77" xr:uid="{00000000-0005-0000-0000-000001000000}"/>
    <cellStyle name="_Rid_1_S38" xfId="76" xr:uid="{00000000-0005-0000-0000-000002000000}"/>
    <cellStyle name="_Rid_1_S43_S42" xfId="78" xr:uid="{00000000-0005-0000-0000-000003000000}"/>
    <cellStyle name="_Rid_1_S45_S44" xfId="79" xr:uid="{00000000-0005-0000-0000-000004000000}"/>
    <cellStyle name="_Rid_121_S23" xfId="235" xr:uid="{00000000-0005-0000-0000-000005000000}"/>
    <cellStyle name="_Rid_121_S26" xfId="234" xr:uid="{00000000-0005-0000-0000-000006000000}"/>
    <cellStyle name="_Rid_121_S27" xfId="233" xr:uid="{00000000-0005-0000-0000-000007000000}"/>
    <cellStyle name="_Rid_121_S38_S37" xfId="230" xr:uid="{00000000-0005-0000-0000-000008000000}"/>
    <cellStyle name="_Rid_122_S21" xfId="232" xr:uid="{00000000-0005-0000-0000-000009000000}"/>
    <cellStyle name="_Rid_122_S22" xfId="231" xr:uid="{00000000-0005-0000-0000-00000A000000}"/>
    <cellStyle name="_Rid_122_S27_S26" xfId="237" xr:uid="{00000000-0005-0000-0000-00000B000000}"/>
    <cellStyle name="_Rid_122_S35" xfId="229" xr:uid="{00000000-0005-0000-0000-00000C000000}"/>
    <cellStyle name="_Rid_122_S37_S36" xfId="236" xr:uid="{00000000-0005-0000-0000-00000D000000}"/>
    <cellStyle name="_Rid_123_S26" xfId="238" xr:uid="{00000000-0005-0000-0000-00000E000000}"/>
    <cellStyle name="_Rid_123_S27" xfId="239" xr:uid="{00000000-0005-0000-0000-00000F000000}"/>
    <cellStyle name="_Rid_123_S32_S31" xfId="241" xr:uid="{00000000-0005-0000-0000-000010000000}"/>
    <cellStyle name="_Rid_123_S40" xfId="240" xr:uid="{00000000-0005-0000-0000-000011000000}"/>
    <cellStyle name="_Rid_123_S42_S41" xfId="242" xr:uid="{00000000-0005-0000-0000-000012000000}"/>
    <cellStyle name="_Rid_124_S17" xfId="243" xr:uid="{00000000-0005-0000-0000-000013000000}"/>
    <cellStyle name="_Rid_124_S18" xfId="244" xr:uid="{00000000-0005-0000-0000-000014000000}"/>
    <cellStyle name="_Rid_124_S19" xfId="245" xr:uid="{00000000-0005-0000-0000-000015000000}"/>
    <cellStyle name="_Rid_124_S26_S25" xfId="247" xr:uid="{00000000-0005-0000-0000-000016000000}"/>
    <cellStyle name="_Rid_124_S28_S27" xfId="248" xr:uid="{00000000-0005-0000-0000-000017000000}"/>
    <cellStyle name="_Rid_124_S31" xfId="246" xr:uid="{00000000-0005-0000-0000-000018000000}"/>
    <cellStyle name="_Rid_124_S33_S32" xfId="249" xr:uid="{00000000-0005-0000-0000-000019000000}"/>
    <cellStyle name="_Rid_15_S27" xfId="109" xr:uid="{00000000-0005-0000-0000-00001A000000}"/>
    <cellStyle name="_Rid_15_S28" xfId="110" xr:uid="{00000000-0005-0000-0000-00001B000000}"/>
    <cellStyle name="_Rid_15_S29" xfId="111" xr:uid="{00000000-0005-0000-0000-00001C000000}"/>
    <cellStyle name="_Rid_15_S34_S33" xfId="112" xr:uid="{00000000-0005-0000-0000-00001D000000}"/>
    <cellStyle name="_Rid_15_S36_S35" xfId="113" xr:uid="{00000000-0005-0000-0000-00001E000000}"/>
    <cellStyle name="_Rid_2_S32" xfId="80" xr:uid="{00000000-0005-0000-0000-00001F000000}"/>
    <cellStyle name="_Rid_2_S33" xfId="81" xr:uid="{00000000-0005-0000-0000-000020000000}"/>
    <cellStyle name="_Rid_2_S34" xfId="82" xr:uid="{00000000-0005-0000-0000-000021000000}"/>
    <cellStyle name="_Rid_2_S39_S38" xfId="83" xr:uid="{00000000-0005-0000-0000-000022000000}"/>
    <cellStyle name="_Rid_2_S41_S40" xfId="84" xr:uid="{00000000-0005-0000-0000-000023000000}"/>
    <cellStyle name="_Rid_24_S44" xfId="114" xr:uid="{00000000-0005-0000-0000-000024000000}"/>
    <cellStyle name="_Rid_24_S46" xfId="116" xr:uid="{00000000-0005-0000-0000-000025000000}"/>
    <cellStyle name="_Rid_24_S48" xfId="115" xr:uid="{00000000-0005-0000-0000-000026000000}"/>
    <cellStyle name="_Rid_24_S53_S52" xfId="117" xr:uid="{00000000-0005-0000-0000-000027000000}"/>
    <cellStyle name="_Rid_24_S55_S54" xfId="118" xr:uid="{00000000-0005-0000-0000-000028000000}"/>
    <cellStyle name="_Rid_3_S27" xfId="85" xr:uid="{00000000-0005-0000-0000-000029000000}"/>
    <cellStyle name="_Rid_3_S28" xfId="86" xr:uid="{00000000-0005-0000-0000-00002A000000}"/>
    <cellStyle name="_Rid_3_S29" xfId="87" xr:uid="{00000000-0005-0000-0000-00002B000000}"/>
    <cellStyle name="_Rid_3_S34_S33" xfId="88" xr:uid="{00000000-0005-0000-0000-00002C000000}"/>
    <cellStyle name="_Rid_3_S36_S35" xfId="89" xr:uid="{00000000-0005-0000-0000-00002D000000}"/>
    <cellStyle name="_Rid_34_S34" xfId="119" xr:uid="{00000000-0005-0000-0000-00002E000000}"/>
    <cellStyle name="_Rid_34_S36" xfId="121" xr:uid="{00000000-0005-0000-0000-00002F000000}"/>
    <cellStyle name="_Rid_34_S38" xfId="120" xr:uid="{00000000-0005-0000-0000-000030000000}"/>
    <cellStyle name="_Rid_34_S43_S42" xfId="122" xr:uid="{00000000-0005-0000-0000-000031000000}"/>
    <cellStyle name="_Rid_34_S45_S44" xfId="123" xr:uid="{00000000-0005-0000-0000-000032000000}"/>
    <cellStyle name="_Rid_4_S29" xfId="90" xr:uid="{00000000-0005-0000-0000-000033000000}"/>
    <cellStyle name="_Rid_4_S31" xfId="92" xr:uid="{00000000-0005-0000-0000-000034000000}"/>
    <cellStyle name="_Rid_4_S33" xfId="91" xr:uid="{00000000-0005-0000-0000-000035000000}"/>
    <cellStyle name="_Rid_4_S38_S37" xfId="93" xr:uid="{00000000-0005-0000-0000-000036000000}"/>
    <cellStyle name="_Rid_4_S40_S39" xfId="94" xr:uid="{00000000-0005-0000-0000-000037000000}"/>
    <cellStyle name="_Rid_48_S34" xfId="124" xr:uid="{00000000-0005-0000-0000-000038000000}"/>
    <cellStyle name="_Rid_48_S36" xfId="126" xr:uid="{00000000-0005-0000-0000-000039000000}"/>
    <cellStyle name="_Rid_48_S38" xfId="125" xr:uid="{00000000-0005-0000-0000-00003A000000}"/>
    <cellStyle name="_Rid_48_S43_S42" xfId="127" xr:uid="{00000000-0005-0000-0000-00003B000000}"/>
    <cellStyle name="_Rid_48_S45_S44" xfId="128" xr:uid="{00000000-0005-0000-0000-00003C000000}"/>
    <cellStyle name="_Rid_49_S32" xfId="129" xr:uid="{00000000-0005-0000-0000-00003D000000}"/>
    <cellStyle name="_Rid_49_S33" xfId="130" xr:uid="{00000000-0005-0000-0000-00003E000000}"/>
    <cellStyle name="_Rid_49_S34" xfId="131" xr:uid="{00000000-0005-0000-0000-00003F000000}"/>
    <cellStyle name="_Rid_49_S39_S38" xfId="132" xr:uid="{00000000-0005-0000-0000-000040000000}"/>
    <cellStyle name="_Rid_49_S41_S40" xfId="133" xr:uid="{00000000-0005-0000-0000-000041000000}"/>
    <cellStyle name="_Rid_5_S29" xfId="95" xr:uid="{00000000-0005-0000-0000-000042000000}"/>
    <cellStyle name="_Rid_5_S31" xfId="97" xr:uid="{00000000-0005-0000-0000-000043000000}"/>
    <cellStyle name="_Rid_5_S33" xfId="96" xr:uid="{00000000-0005-0000-0000-000044000000}"/>
    <cellStyle name="_Rid_5_S38_S37" xfId="98" xr:uid="{00000000-0005-0000-0000-000045000000}"/>
    <cellStyle name="_Rid_5_S40_S39" xfId="99" xr:uid="{00000000-0005-0000-0000-000046000000}"/>
    <cellStyle name="_Rid_50_S27" xfId="134" xr:uid="{00000000-0005-0000-0000-000047000000}"/>
    <cellStyle name="_Rid_50_S28" xfId="135" xr:uid="{00000000-0005-0000-0000-000048000000}"/>
    <cellStyle name="_Rid_50_S29" xfId="136" xr:uid="{00000000-0005-0000-0000-000049000000}"/>
    <cellStyle name="_Rid_50_S34_S33" xfId="137" xr:uid="{00000000-0005-0000-0000-00004A000000}"/>
    <cellStyle name="_Rid_50_S36_S35" xfId="138" xr:uid="{00000000-0005-0000-0000-00004B000000}"/>
    <cellStyle name="_Rid_51_S27" xfId="139" xr:uid="{00000000-0005-0000-0000-00004C000000}"/>
    <cellStyle name="_Rid_51_S28" xfId="140" xr:uid="{00000000-0005-0000-0000-00004D000000}"/>
    <cellStyle name="_Rid_51_S29" xfId="141" xr:uid="{00000000-0005-0000-0000-00004E000000}"/>
    <cellStyle name="_Rid_51_S34_S33" xfId="142" xr:uid="{00000000-0005-0000-0000-00004F000000}"/>
    <cellStyle name="_Rid_51_S36_S35" xfId="143" xr:uid="{00000000-0005-0000-0000-000050000000}"/>
    <cellStyle name="_Rid_52_S34" xfId="144" xr:uid="{00000000-0005-0000-0000-000051000000}"/>
    <cellStyle name="_Rid_52_S36" xfId="146" xr:uid="{00000000-0005-0000-0000-000052000000}"/>
    <cellStyle name="_Rid_52_S38" xfId="145" xr:uid="{00000000-0005-0000-0000-000053000000}"/>
    <cellStyle name="_Rid_52_S43_S42" xfId="147" xr:uid="{00000000-0005-0000-0000-000054000000}"/>
    <cellStyle name="_Rid_52_S45_S44" xfId="148" xr:uid="{00000000-0005-0000-0000-000055000000}"/>
    <cellStyle name="_Rid_53_S44" xfId="149" xr:uid="{00000000-0005-0000-0000-000056000000}"/>
    <cellStyle name="_Rid_53_S46" xfId="151" xr:uid="{00000000-0005-0000-0000-000057000000}"/>
    <cellStyle name="_Rid_53_S48" xfId="150" xr:uid="{00000000-0005-0000-0000-000058000000}"/>
    <cellStyle name="_Rid_53_S53_S52" xfId="152" xr:uid="{00000000-0005-0000-0000-000059000000}"/>
    <cellStyle name="_Rid_53_S55_S54" xfId="153" xr:uid="{00000000-0005-0000-0000-00005A000000}"/>
    <cellStyle name="_Rid_54_S34" xfId="154" xr:uid="{00000000-0005-0000-0000-00005B000000}"/>
    <cellStyle name="_Rid_54_S36" xfId="156" xr:uid="{00000000-0005-0000-0000-00005C000000}"/>
    <cellStyle name="_Rid_54_S38" xfId="155" xr:uid="{00000000-0005-0000-0000-00005D000000}"/>
    <cellStyle name="_Rid_54_S43_S42" xfId="157" xr:uid="{00000000-0005-0000-0000-00005E000000}"/>
    <cellStyle name="_Rid_54_S45_S44" xfId="158" xr:uid="{00000000-0005-0000-0000-00005F000000}"/>
    <cellStyle name="_Rid_55_S34" xfId="159" xr:uid="{00000000-0005-0000-0000-000060000000}"/>
    <cellStyle name="_Rid_55_S36" xfId="161" xr:uid="{00000000-0005-0000-0000-000061000000}"/>
    <cellStyle name="_Rid_55_S38" xfId="160" xr:uid="{00000000-0005-0000-0000-000062000000}"/>
    <cellStyle name="_Rid_55_S43_S42" xfId="162" xr:uid="{00000000-0005-0000-0000-000063000000}"/>
    <cellStyle name="_Rid_55_S45_S44" xfId="163" xr:uid="{00000000-0005-0000-0000-000064000000}"/>
    <cellStyle name="_Rid_56_S34" xfId="164" xr:uid="{00000000-0005-0000-0000-000065000000}"/>
    <cellStyle name="_Rid_56_S36" xfId="166" xr:uid="{00000000-0005-0000-0000-000066000000}"/>
    <cellStyle name="_Rid_56_S38" xfId="165" xr:uid="{00000000-0005-0000-0000-000067000000}"/>
    <cellStyle name="_Rid_56_S43_S42" xfId="167" xr:uid="{00000000-0005-0000-0000-000068000000}"/>
    <cellStyle name="_Rid_56_S45_S44" xfId="168" xr:uid="{00000000-0005-0000-0000-000069000000}"/>
    <cellStyle name="_Rid_57_S34" xfId="169" xr:uid="{00000000-0005-0000-0000-00006A000000}"/>
    <cellStyle name="_Rid_57_S36" xfId="171" xr:uid="{00000000-0005-0000-0000-00006B000000}"/>
    <cellStyle name="_Rid_57_S38" xfId="170" xr:uid="{00000000-0005-0000-0000-00006C000000}"/>
    <cellStyle name="_Rid_57_S43_S42" xfId="172" xr:uid="{00000000-0005-0000-0000-00006D000000}"/>
    <cellStyle name="_Rid_57_S45_S44" xfId="173" xr:uid="{00000000-0005-0000-0000-00006E000000}"/>
    <cellStyle name="_Rid_58_S29" xfId="174" xr:uid="{00000000-0005-0000-0000-00006F000000}"/>
    <cellStyle name="_Rid_58_S31" xfId="176" xr:uid="{00000000-0005-0000-0000-000070000000}"/>
    <cellStyle name="_Rid_58_S33" xfId="175" xr:uid="{00000000-0005-0000-0000-000071000000}"/>
    <cellStyle name="_Rid_58_S38_S37" xfId="177" xr:uid="{00000000-0005-0000-0000-000072000000}"/>
    <cellStyle name="_Rid_58_S40_S39" xfId="178" xr:uid="{00000000-0005-0000-0000-000073000000}"/>
    <cellStyle name="_Rid_59_S24" xfId="179" xr:uid="{00000000-0005-0000-0000-000074000000}"/>
    <cellStyle name="_Rid_59_S26" xfId="181" xr:uid="{00000000-0005-0000-0000-000075000000}"/>
    <cellStyle name="_Rid_59_S28" xfId="180" xr:uid="{00000000-0005-0000-0000-000076000000}"/>
    <cellStyle name="_Rid_59_S33_S32" xfId="182" xr:uid="{00000000-0005-0000-0000-000077000000}"/>
    <cellStyle name="_Rid_59_S35_S34" xfId="183" xr:uid="{00000000-0005-0000-0000-000078000000}"/>
    <cellStyle name="_Rid_6_S34" xfId="100" xr:uid="{00000000-0005-0000-0000-000079000000}"/>
    <cellStyle name="_Rid_6_S36" xfId="102" xr:uid="{00000000-0005-0000-0000-00007A000000}"/>
    <cellStyle name="_Rid_6_S38" xfId="101" xr:uid="{00000000-0005-0000-0000-00007B000000}"/>
    <cellStyle name="_Rid_6_S43_S42" xfId="103" xr:uid="{00000000-0005-0000-0000-00007C000000}"/>
    <cellStyle name="_Rid_60_S29" xfId="184" xr:uid="{00000000-0005-0000-0000-00007D000000}"/>
    <cellStyle name="_Rid_60_S31" xfId="186" xr:uid="{00000000-0005-0000-0000-00007E000000}"/>
    <cellStyle name="_Rid_60_S33" xfId="185" xr:uid="{00000000-0005-0000-0000-00007F000000}"/>
    <cellStyle name="_Rid_60_S38_S37" xfId="187" xr:uid="{00000000-0005-0000-0000-000080000000}"/>
    <cellStyle name="_Rid_60_S40_S39" xfId="188" xr:uid="{00000000-0005-0000-0000-000081000000}"/>
    <cellStyle name="_Rid_61_S34" xfId="189" xr:uid="{00000000-0005-0000-0000-000082000000}"/>
    <cellStyle name="_Rid_61_S36" xfId="191" xr:uid="{00000000-0005-0000-0000-000083000000}"/>
    <cellStyle name="_Rid_61_S38" xfId="190" xr:uid="{00000000-0005-0000-0000-000084000000}"/>
    <cellStyle name="_Rid_61_S43_S42" xfId="192" xr:uid="{00000000-0005-0000-0000-000085000000}"/>
    <cellStyle name="_Rid_61_S45_S44" xfId="193" xr:uid="{00000000-0005-0000-0000-000086000000}"/>
    <cellStyle name="_Rid_62_S28" xfId="194" xr:uid="{00000000-0005-0000-0000-000087000000}"/>
    <cellStyle name="_Rid_62_S30" xfId="196" xr:uid="{00000000-0005-0000-0000-000088000000}"/>
    <cellStyle name="_Rid_62_S32" xfId="195" xr:uid="{00000000-0005-0000-0000-000089000000}"/>
    <cellStyle name="_Rid_62_S37_S36" xfId="197" xr:uid="{00000000-0005-0000-0000-00008A000000}"/>
    <cellStyle name="_Rid_62_S39_S38" xfId="198" xr:uid="{00000000-0005-0000-0000-00008B000000}"/>
    <cellStyle name="_Rid_64_S28" xfId="199" xr:uid="{00000000-0005-0000-0000-00008C000000}"/>
    <cellStyle name="_Rid_64_S30" xfId="201" xr:uid="{00000000-0005-0000-0000-00008D000000}"/>
    <cellStyle name="_Rid_64_S32" xfId="200" xr:uid="{00000000-0005-0000-0000-00008E000000}"/>
    <cellStyle name="_Rid_64_S37_S36" xfId="202" xr:uid="{00000000-0005-0000-0000-00008F000000}"/>
    <cellStyle name="_Rid_64_S39_S38" xfId="203" xr:uid="{00000000-0005-0000-0000-000090000000}"/>
    <cellStyle name="_Rid_65_S32" xfId="204" xr:uid="{00000000-0005-0000-0000-000091000000}"/>
    <cellStyle name="_Rid_65_S33" xfId="205" xr:uid="{00000000-0005-0000-0000-000092000000}"/>
    <cellStyle name="_Rid_65_S34" xfId="206" xr:uid="{00000000-0005-0000-0000-000093000000}"/>
    <cellStyle name="_Rid_65_S39_S38" xfId="207" xr:uid="{00000000-0005-0000-0000-000094000000}"/>
    <cellStyle name="_Rid_65_S41_S40" xfId="208" xr:uid="{00000000-0005-0000-0000-000095000000}"/>
    <cellStyle name="_Rid_66_S29" xfId="209" xr:uid="{00000000-0005-0000-0000-000096000000}"/>
    <cellStyle name="_Rid_66_S31" xfId="211" xr:uid="{00000000-0005-0000-0000-000097000000}"/>
    <cellStyle name="_Rid_66_S33" xfId="210" xr:uid="{00000000-0005-0000-0000-000098000000}"/>
    <cellStyle name="_Rid_66_S38_S37" xfId="212" xr:uid="{00000000-0005-0000-0000-000099000000}"/>
    <cellStyle name="_Rid_66_S40_S39" xfId="213" xr:uid="{00000000-0005-0000-0000-00009A000000}"/>
    <cellStyle name="_Rid_67_S34" xfId="214" xr:uid="{00000000-0005-0000-0000-00009B000000}"/>
    <cellStyle name="_Rid_67_S36" xfId="216" xr:uid="{00000000-0005-0000-0000-00009C000000}"/>
    <cellStyle name="_Rid_67_S38" xfId="215" xr:uid="{00000000-0005-0000-0000-00009D000000}"/>
    <cellStyle name="_Rid_67_S43_S42" xfId="217" xr:uid="{00000000-0005-0000-0000-00009E000000}"/>
    <cellStyle name="_Rid_67_S45_S44" xfId="218" xr:uid="{00000000-0005-0000-0000-00009F000000}"/>
    <cellStyle name="_Rid_68_S34" xfId="219" xr:uid="{00000000-0005-0000-0000-0000A0000000}"/>
    <cellStyle name="_Rid_68_S36" xfId="221" xr:uid="{00000000-0005-0000-0000-0000A1000000}"/>
    <cellStyle name="_Rid_68_S38" xfId="220" xr:uid="{00000000-0005-0000-0000-0000A2000000}"/>
    <cellStyle name="_Rid_68_S43_S42" xfId="222" xr:uid="{00000000-0005-0000-0000-0000A3000000}"/>
    <cellStyle name="_Rid_68_S45_S44" xfId="223" xr:uid="{00000000-0005-0000-0000-0000A4000000}"/>
    <cellStyle name="_Rid_69_S27" xfId="224" xr:uid="{00000000-0005-0000-0000-0000A5000000}"/>
    <cellStyle name="_Rid_69_S28" xfId="225" xr:uid="{00000000-0005-0000-0000-0000A6000000}"/>
    <cellStyle name="_Rid_69_S29" xfId="226" xr:uid="{00000000-0005-0000-0000-0000A7000000}"/>
    <cellStyle name="_Rid_69_S34_S33" xfId="227" xr:uid="{00000000-0005-0000-0000-0000A8000000}"/>
    <cellStyle name="_Rid_69_S36_S35" xfId="228" xr:uid="{00000000-0005-0000-0000-0000A9000000}"/>
    <cellStyle name="_Rid_7_S34" xfId="104" xr:uid="{00000000-0005-0000-0000-0000AA000000}"/>
    <cellStyle name="_Rid_7_S36" xfId="106" xr:uid="{00000000-0005-0000-0000-0000AB000000}"/>
    <cellStyle name="_Rid_7_S38" xfId="105" xr:uid="{00000000-0005-0000-0000-0000AC000000}"/>
    <cellStyle name="_Rid_7_S43_S42" xfId="107" xr:uid="{00000000-0005-0000-0000-0000AD000000}"/>
    <cellStyle name="_Rid_7_S45_S44" xfId="108" xr:uid="{00000000-0005-0000-0000-0000AE000000}"/>
    <cellStyle name="20 % - Akzent1 2" xfId="5" xr:uid="{00000000-0005-0000-0000-0000AF000000}"/>
    <cellStyle name="20 % - Akzent2 2" xfId="6" xr:uid="{00000000-0005-0000-0000-0000B0000000}"/>
    <cellStyle name="20 % - Akzent3 2" xfId="7" xr:uid="{00000000-0005-0000-0000-0000B1000000}"/>
    <cellStyle name="20 % - Akzent4 2" xfId="8" xr:uid="{00000000-0005-0000-0000-0000B2000000}"/>
    <cellStyle name="20 % - Akzent5 2" xfId="9" xr:uid="{00000000-0005-0000-0000-0000B3000000}"/>
    <cellStyle name="20 % - Akzent6 2" xfId="10" xr:uid="{00000000-0005-0000-0000-0000B4000000}"/>
    <cellStyle name="20% - Accent1" xfId="283" xr:uid="{00000000-0005-0000-0000-0000B5000000}"/>
    <cellStyle name="20% - Accent2" xfId="284" xr:uid="{00000000-0005-0000-0000-0000B6000000}"/>
    <cellStyle name="20% - Accent3" xfId="285" xr:uid="{00000000-0005-0000-0000-0000B7000000}"/>
    <cellStyle name="20% - Accent4" xfId="286" xr:uid="{00000000-0005-0000-0000-0000B8000000}"/>
    <cellStyle name="20% - Accent5" xfId="287" xr:uid="{00000000-0005-0000-0000-0000B9000000}"/>
    <cellStyle name="20% - Accent6" xfId="288" xr:uid="{00000000-0005-0000-0000-0000BA000000}"/>
    <cellStyle name="20% - Akzent1" xfId="289" xr:uid="{00000000-0005-0000-0000-0000BB000000}"/>
    <cellStyle name="20% - Akzent2" xfId="290" xr:uid="{00000000-0005-0000-0000-0000BC000000}"/>
    <cellStyle name="20% - Akzent3" xfId="291" xr:uid="{00000000-0005-0000-0000-0000BD000000}"/>
    <cellStyle name="20% - Akzent4" xfId="292" xr:uid="{00000000-0005-0000-0000-0000BE000000}"/>
    <cellStyle name="20% - Akzent5" xfId="293" xr:uid="{00000000-0005-0000-0000-0000BF000000}"/>
    <cellStyle name="20% - Akzent6" xfId="294" xr:uid="{00000000-0005-0000-0000-0000C0000000}"/>
    <cellStyle name="40 % - Akzent1 2" xfId="11" xr:uid="{00000000-0005-0000-0000-0000C1000000}"/>
    <cellStyle name="40 % - Akzent2 2" xfId="12" xr:uid="{00000000-0005-0000-0000-0000C2000000}"/>
    <cellStyle name="40 % - Akzent3 2" xfId="13" xr:uid="{00000000-0005-0000-0000-0000C3000000}"/>
    <cellStyle name="40 % - Akzent4 2" xfId="14" xr:uid="{00000000-0005-0000-0000-0000C4000000}"/>
    <cellStyle name="40 % - Akzent5 2" xfId="15" xr:uid="{00000000-0005-0000-0000-0000C5000000}"/>
    <cellStyle name="40 % - Akzent6 2" xfId="16" xr:uid="{00000000-0005-0000-0000-0000C6000000}"/>
    <cellStyle name="40% - Accent1" xfId="295" xr:uid="{00000000-0005-0000-0000-0000C7000000}"/>
    <cellStyle name="40% - Accent2" xfId="296" xr:uid="{00000000-0005-0000-0000-0000C8000000}"/>
    <cellStyle name="40% - Accent3" xfId="297" xr:uid="{00000000-0005-0000-0000-0000C9000000}"/>
    <cellStyle name="40% - Accent4" xfId="298" xr:uid="{00000000-0005-0000-0000-0000CA000000}"/>
    <cellStyle name="40% - Accent5" xfId="299" xr:uid="{00000000-0005-0000-0000-0000CB000000}"/>
    <cellStyle name="40% - Accent6" xfId="300" xr:uid="{00000000-0005-0000-0000-0000CC000000}"/>
    <cellStyle name="40% - Akzent1" xfId="301" xr:uid="{00000000-0005-0000-0000-0000CD000000}"/>
    <cellStyle name="40% - Akzent2" xfId="302" xr:uid="{00000000-0005-0000-0000-0000CE000000}"/>
    <cellStyle name="40% - Akzent3" xfId="303" xr:uid="{00000000-0005-0000-0000-0000CF000000}"/>
    <cellStyle name="40% - Akzent4" xfId="304" xr:uid="{00000000-0005-0000-0000-0000D0000000}"/>
    <cellStyle name="40% - Akzent5" xfId="305" xr:uid="{00000000-0005-0000-0000-0000D1000000}"/>
    <cellStyle name="40% - Akzent6" xfId="306" xr:uid="{00000000-0005-0000-0000-0000D2000000}"/>
    <cellStyle name="60 % - Akzent1 2" xfId="17" xr:uid="{00000000-0005-0000-0000-0000D3000000}"/>
    <cellStyle name="60 % - Akzent2 2" xfId="18" xr:uid="{00000000-0005-0000-0000-0000D4000000}"/>
    <cellStyle name="60 % - Akzent3 2" xfId="19" xr:uid="{00000000-0005-0000-0000-0000D5000000}"/>
    <cellStyle name="60 % - Akzent4 2" xfId="20" xr:uid="{00000000-0005-0000-0000-0000D6000000}"/>
    <cellStyle name="60 % - Akzent5 2" xfId="21" xr:uid="{00000000-0005-0000-0000-0000D7000000}"/>
    <cellStyle name="60 % - Akzent6 2" xfId="22" xr:uid="{00000000-0005-0000-0000-0000D8000000}"/>
    <cellStyle name="60% - Accent1" xfId="307" xr:uid="{00000000-0005-0000-0000-0000D9000000}"/>
    <cellStyle name="60% - Accent2" xfId="308" xr:uid="{00000000-0005-0000-0000-0000DA000000}"/>
    <cellStyle name="60% - Accent3" xfId="309" xr:uid="{00000000-0005-0000-0000-0000DB000000}"/>
    <cellStyle name="60% - Accent4" xfId="310" xr:uid="{00000000-0005-0000-0000-0000DC000000}"/>
    <cellStyle name="60% - Accent5" xfId="311" xr:uid="{00000000-0005-0000-0000-0000DD000000}"/>
    <cellStyle name="60% - Accent6" xfId="312" xr:uid="{00000000-0005-0000-0000-0000DE000000}"/>
    <cellStyle name="60% - Akzent1" xfId="313" xr:uid="{00000000-0005-0000-0000-0000DF000000}"/>
    <cellStyle name="60% - Akzent2" xfId="314" xr:uid="{00000000-0005-0000-0000-0000E0000000}"/>
    <cellStyle name="60% - Akzent3" xfId="315" xr:uid="{00000000-0005-0000-0000-0000E1000000}"/>
    <cellStyle name="60% - Akzent4" xfId="316" xr:uid="{00000000-0005-0000-0000-0000E2000000}"/>
    <cellStyle name="60% - Akzent5" xfId="317" xr:uid="{00000000-0005-0000-0000-0000E3000000}"/>
    <cellStyle name="60% - Akzent6" xfId="318" xr:uid="{00000000-0005-0000-0000-0000E4000000}"/>
    <cellStyle name="Accent1" xfId="319" xr:uid="{00000000-0005-0000-0000-0000E5000000}"/>
    <cellStyle name="Accent2" xfId="320" xr:uid="{00000000-0005-0000-0000-0000E6000000}"/>
    <cellStyle name="Accent3" xfId="321" xr:uid="{00000000-0005-0000-0000-0000E7000000}"/>
    <cellStyle name="Accent4" xfId="322" xr:uid="{00000000-0005-0000-0000-0000E8000000}"/>
    <cellStyle name="Accent5" xfId="323" xr:uid="{00000000-0005-0000-0000-0000E9000000}"/>
    <cellStyle name="Accent6" xfId="324" xr:uid="{00000000-0005-0000-0000-0000EA000000}"/>
    <cellStyle name="AF Column - IBM Cognos" xfId="344" xr:uid="{00000000-0005-0000-0000-0000EB000000}"/>
    <cellStyle name="AF Data - IBM Cognos" xfId="345" xr:uid="{00000000-0005-0000-0000-0000EC000000}"/>
    <cellStyle name="AF Data 0 - IBM Cognos" xfId="346" xr:uid="{00000000-0005-0000-0000-0000ED000000}"/>
    <cellStyle name="AF Data 1 - IBM Cognos" xfId="347" xr:uid="{00000000-0005-0000-0000-0000EE000000}"/>
    <cellStyle name="AF Data 2 - IBM Cognos" xfId="348" xr:uid="{00000000-0005-0000-0000-0000EF000000}"/>
    <cellStyle name="AF Data 3 - IBM Cognos" xfId="349" xr:uid="{00000000-0005-0000-0000-0000F0000000}"/>
    <cellStyle name="AF Data 4 - IBM Cognos" xfId="350" xr:uid="{00000000-0005-0000-0000-0000F1000000}"/>
    <cellStyle name="AF Data 5 - IBM Cognos" xfId="351" xr:uid="{00000000-0005-0000-0000-0000F2000000}"/>
    <cellStyle name="AF Data Leaf - IBM Cognos" xfId="352" xr:uid="{00000000-0005-0000-0000-0000F3000000}"/>
    <cellStyle name="AF Header - IBM Cognos" xfId="353" xr:uid="{00000000-0005-0000-0000-0000F4000000}"/>
    <cellStyle name="AF Header 0 - IBM Cognos" xfId="354" xr:uid="{00000000-0005-0000-0000-0000F5000000}"/>
    <cellStyle name="AF Header 1 - IBM Cognos" xfId="355" xr:uid="{00000000-0005-0000-0000-0000F6000000}"/>
    <cellStyle name="AF Header 2 - IBM Cognos" xfId="356" xr:uid="{00000000-0005-0000-0000-0000F7000000}"/>
    <cellStyle name="AF Header 3 - IBM Cognos" xfId="357" xr:uid="{00000000-0005-0000-0000-0000F8000000}"/>
    <cellStyle name="AF Header 4 - IBM Cognos" xfId="358" xr:uid="{00000000-0005-0000-0000-0000F9000000}"/>
    <cellStyle name="AF Header 5 - IBM Cognos" xfId="359" xr:uid="{00000000-0005-0000-0000-0000FA000000}"/>
    <cellStyle name="AF Header Leaf - IBM Cognos" xfId="360" xr:uid="{00000000-0005-0000-0000-0000FB000000}"/>
    <cellStyle name="AF Row - IBM Cognos" xfId="361" xr:uid="{00000000-0005-0000-0000-0000FC000000}"/>
    <cellStyle name="AF Row 0 - IBM Cognos" xfId="362" xr:uid="{00000000-0005-0000-0000-0000FD000000}"/>
    <cellStyle name="AF Row 1 - IBM Cognos" xfId="363" xr:uid="{00000000-0005-0000-0000-0000FE000000}"/>
    <cellStyle name="AF Row 2 - IBM Cognos" xfId="364" xr:uid="{00000000-0005-0000-0000-0000FF000000}"/>
    <cellStyle name="AF Row 3 - IBM Cognos" xfId="365" xr:uid="{00000000-0005-0000-0000-000000010000}"/>
    <cellStyle name="AF Row 4 - IBM Cognos" xfId="366" xr:uid="{00000000-0005-0000-0000-000001010000}"/>
    <cellStyle name="AF Row 5 - IBM Cognos" xfId="367" xr:uid="{00000000-0005-0000-0000-000002010000}"/>
    <cellStyle name="AF Row Leaf - IBM Cognos" xfId="368" xr:uid="{00000000-0005-0000-0000-000003010000}"/>
    <cellStyle name="AF Subnm - IBM Cognos" xfId="369" xr:uid="{00000000-0005-0000-0000-000004010000}"/>
    <cellStyle name="AF Title - IBM Cognos" xfId="370" xr:uid="{00000000-0005-0000-0000-000005010000}"/>
    <cellStyle name="Akzent1 2" xfId="23" xr:uid="{00000000-0005-0000-0000-000006010000}"/>
    <cellStyle name="Akzent2 2" xfId="24" xr:uid="{00000000-0005-0000-0000-000007010000}"/>
    <cellStyle name="Akzent3 2" xfId="25" xr:uid="{00000000-0005-0000-0000-000008010000}"/>
    <cellStyle name="Akzent4 2" xfId="26" xr:uid="{00000000-0005-0000-0000-000009010000}"/>
    <cellStyle name="Akzent5 2" xfId="27" xr:uid="{00000000-0005-0000-0000-00000A010000}"/>
    <cellStyle name="Akzent6 2" xfId="28" xr:uid="{00000000-0005-0000-0000-00000B010000}"/>
    <cellStyle name="Ausgabe 2" xfId="29" xr:uid="{00000000-0005-0000-0000-00000C010000}"/>
    <cellStyle name="AZ1" xfId="251" xr:uid="{00000000-0005-0000-0000-00000D010000}"/>
    <cellStyle name="Bad" xfId="325" xr:uid="{00000000-0005-0000-0000-00000E010000}"/>
    <cellStyle name="Berechnung 2" xfId="30" xr:uid="{00000000-0005-0000-0000-00000F010000}"/>
    <cellStyle name="Calculated Column - IBM Cognos" xfId="67" xr:uid="{00000000-0005-0000-0000-000010010000}"/>
    <cellStyle name="Calculated Column - IBM Cognos 2" xfId="273" xr:uid="{00000000-0005-0000-0000-000011010000}"/>
    <cellStyle name="Calculated Column Name - IBM Cognos" xfId="65" xr:uid="{00000000-0005-0000-0000-000012010000}"/>
    <cellStyle name="Calculated Column Name - IBM Cognos 2" xfId="271" xr:uid="{00000000-0005-0000-0000-000013010000}"/>
    <cellStyle name="Calculated Row - IBM Cognos" xfId="68" xr:uid="{00000000-0005-0000-0000-000014010000}"/>
    <cellStyle name="Calculated Row - IBM Cognos 2" xfId="274" xr:uid="{00000000-0005-0000-0000-000015010000}"/>
    <cellStyle name="Calculated Row Name - IBM Cognos" xfId="66" xr:uid="{00000000-0005-0000-0000-000016010000}"/>
    <cellStyle name="Calculated Row Name - IBM Cognos 2" xfId="272" xr:uid="{00000000-0005-0000-0000-000017010000}"/>
    <cellStyle name="Calculation" xfId="326" xr:uid="{00000000-0005-0000-0000-000018010000}"/>
    <cellStyle name="Check Cell" xfId="327" xr:uid="{00000000-0005-0000-0000-000019010000}"/>
    <cellStyle name="Column Name - IBM Cognos" xfId="53" xr:uid="{00000000-0005-0000-0000-00001A010000}"/>
    <cellStyle name="Column Name - IBM Cognos 2" xfId="259" xr:uid="{00000000-0005-0000-0000-00001B010000}"/>
    <cellStyle name="Column Template - IBM Cognos" xfId="56" xr:uid="{00000000-0005-0000-0000-00001C010000}"/>
    <cellStyle name="Column Template - IBM Cognos 2" xfId="262" xr:uid="{00000000-0005-0000-0000-00001D010000}"/>
    <cellStyle name="Differs From Base - IBM Cognos" xfId="74" xr:uid="{00000000-0005-0000-0000-00001E010000}"/>
    <cellStyle name="Differs From Base - IBM Cognos 2" xfId="280" xr:uid="{00000000-0005-0000-0000-00001F010000}"/>
    <cellStyle name="DQR Column 0 - IBM Cognos" xfId="373" xr:uid="{209FA7B1-37C1-408D-A363-A4E16AC7AA45}"/>
    <cellStyle name="DQR Column 1 - IBM Cognos" xfId="374" xr:uid="{2281654A-D3CD-41BF-8F56-F535F32517D7}"/>
    <cellStyle name="DQR Column 2 - IBM Cognos" xfId="375" xr:uid="{97302A8D-B5DC-4616-8444-8635CBEC5B99}"/>
    <cellStyle name="DQR Column 3 - IBM Cognos" xfId="376" xr:uid="{1BB0B734-A4C0-46AF-A968-C244459A891D}"/>
    <cellStyle name="DQR Column 4 - IBM Cognos" xfId="377" xr:uid="{6ABAB967-4F7F-406F-B130-51FD5188BD5B}"/>
    <cellStyle name="DQR Column 5 - IBM Cognos" xfId="378" xr:uid="{8E884065-69C7-494B-91C2-52CE301F4329}"/>
    <cellStyle name="DQR Column Default - IBM Cognos" xfId="379" xr:uid="{FDDB89DC-8B5E-4577-A450-4489A6BF07A4}"/>
    <cellStyle name="DQR Column Leaf - IBM Cognos" xfId="380" xr:uid="{06A83262-7EFB-4350-BD7D-3F91443B5389}"/>
    <cellStyle name="DQR Data Default - IBM Cognos" xfId="381" xr:uid="{D178F76F-CD6A-46B6-9830-23E60DA54F2E}"/>
    <cellStyle name="DQR Default - IBM Cognos" xfId="382" xr:uid="{7F21371E-603F-4428-8C2F-74212507171B}"/>
    <cellStyle name="DQR Row 0 - IBM Cognos" xfId="383" xr:uid="{683D9135-8135-4316-83C0-CC070F8B6F3F}"/>
    <cellStyle name="DQR Row 1 - IBM Cognos" xfId="384" xr:uid="{021F788B-4DF7-4E68-8C3F-57C25B4E1FB5}"/>
    <cellStyle name="DQR Row 2 - IBM Cognos" xfId="385" xr:uid="{1C85F5B2-CCEA-4A52-805B-804D7FDA8687}"/>
    <cellStyle name="DQR Row 3 - IBM Cognos" xfId="386" xr:uid="{1C389F76-79F3-4BFA-A963-B14FAD778CE0}"/>
    <cellStyle name="DQR Row 4 - IBM Cognos" xfId="387" xr:uid="{BA30544C-17DA-4FB7-B00E-89B333A7B079}"/>
    <cellStyle name="DQR Row 5 - IBM Cognos" xfId="388" xr:uid="{3A63D844-5A31-46BC-9ED9-8D275566F20F}"/>
    <cellStyle name="DQR Row Default - IBM Cognos" xfId="389" xr:uid="{D16F46B8-FC26-42F5-A58F-A32E844E7BBD}"/>
    <cellStyle name="DQR Row Leaf - IBM Cognos" xfId="390" xr:uid="{261598CC-7431-4F73-971A-41F3CE3F6CF2}"/>
    <cellStyle name="Edit - IBM Cognos" xfId="371" xr:uid="{00000000-0005-0000-0000-000020010000}"/>
    <cellStyle name="Eingabe 2" xfId="31" xr:uid="{00000000-0005-0000-0000-000021010000}"/>
    <cellStyle name="Ergebnis 2" xfId="32" xr:uid="{00000000-0005-0000-0000-000022010000}"/>
    <cellStyle name="Erklärender Text 2" xfId="33" xr:uid="{00000000-0005-0000-0000-000023010000}"/>
    <cellStyle name="Euro" xfId="328" xr:uid="{00000000-0005-0000-0000-000024010000}"/>
    <cellStyle name="Explanatory Text" xfId="329" xr:uid="{00000000-0005-0000-0000-000025010000}"/>
    <cellStyle name="Formula - IBM Cognos" xfId="372" xr:uid="{00000000-0005-0000-0000-000026010000}"/>
    <cellStyle name="Good" xfId="330" xr:uid="{00000000-0005-0000-0000-000027010000}"/>
    <cellStyle name="Group Name - IBM Cognos" xfId="64" xr:uid="{00000000-0005-0000-0000-000028010000}"/>
    <cellStyle name="Group Name - IBM Cognos 2" xfId="270" xr:uid="{00000000-0005-0000-0000-000029010000}"/>
    <cellStyle name="Gut 2" xfId="34" xr:uid="{00000000-0005-0000-0000-00002A010000}"/>
    <cellStyle name="Heading 1" xfId="331" xr:uid="{00000000-0005-0000-0000-00002B010000}"/>
    <cellStyle name="Heading 2" xfId="332" xr:uid="{00000000-0005-0000-0000-00002C010000}"/>
    <cellStyle name="Heading 3" xfId="333" xr:uid="{00000000-0005-0000-0000-00002D010000}"/>
    <cellStyle name="Heading 4" xfId="334" xr:uid="{00000000-0005-0000-0000-00002E010000}"/>
    <cellStyle name="Hold Values - IBM Cognos" xfId="70" xr:uid="{00000000-0005-0000-0000-00002F010000}"/>
    <cellStyle name="Hold Values - IBM Cognos 2" xfId="276" xr:uid="{00000000-0005-0000-0000-000030010000}"/>
    <cellStyle name="Input" xfId="335" xr:uid="{00000000-0005-0000-0000-000031010000}"/>
    <cellStyle name="Komma 2" xfId="336" xr:uid="{00000000-0005-0000-0000-000032010000}"/>
    <cellStyle name="Linked Cell" xfId="337" xr:uid="{00000000-0005-0000-0000-000033010000}"/>
    <cellStyle name="List Name - IBM Cognos" xfId="63" xr:uid="{00000000-0005-0000-0000-000034010000}"/>
    <cellStyle name="List Name - IBM Cognos 2" xfId="269" xr:uid="{00000000-0005-0000-0000-000035010000}"/>
    <cellStyle name="Locked - IBM Cognos" xfId="73" xr:uid="{00000000-0005-0000-0000-000036010000}"/>
    <cellStyle name="Locked - IBM Cognos 2" xfId="279" xr:uid="{00000000-0005-0000-0000-000037010000}"/>
    <cellStyle name="Measure - IBM Cognos" xfId="57" xr:uid="{00000000-0005-0000-0000-000038010000}"/>
    <cellStyle name="Measure - IBM Cognos 2" xfId="263" xr:uid="{00000000-0005-0000-0000-000039010000}"/>
    <cellStyle name="Measure Header - IBM Cognos" xfId="58" xr:uid="{00000000-0005-0000-0000-00003A010000}"/>
    <cellStyle name="Measure Header - IBM Cognos 2" xfId="264" xr:uid="{00000000-0005-0000-0000-00003B010000}"/>
    <cellStyle name="Measure Name - IBM Cognos" xfId="59" xr:uid="{00000000-0005-0000-0000-00003C010000}"/>
    <cellStyle name="Measure Name - IBM Cognos 2" xfId="265" xr:uid="{00000000-0005-0000-0000-00003D010000}"/>
    <cellStyle name="Measure Summary - IBM Cognos" xfId="60" xr:uid="{00000000-0005-0000-0000-00003E010000}"/>
    <cellStyle name="Measure Summary - IBM Cognos 2" xfId="266" xr:uid="{00000000-0005-0000-0000-00003F010000}"/>
    <cellStyle name="Measure Summary TM1 - IBM Cognos" xfId="62" xr:uid="{00000000-0005-0000-0000-000040010000}"/>
    <cellStyle name="Measure Summary TM1 - IBM Cognos 2" xfId="268" xr:uid="{00000000-0005-0000-0000-000041010000}"/>
    <cellStyle name="Measure Template - IBM Cognos" xfId="61" xr:uid="{00000000-0005-0000-0000-000042010000}"/>
    <cellStyle name="Measure Template - IBM Cognos 2" xfId="267" xr:uid="{00000000-0005-0000-0000-000043010000}"/>
    <cellStyle name="More - IBM Cognos" xfId="69" xr:uid="{00000000-0005-0000-0000-000044010000}"/>
    <cellStyle name="More - IBM Cognos 2" xfId="275" xr:uid="{00000000-0005-0000-0000-000045010000}"/>
    <cellStyle name="Neutral 2" xfId="35" xr:uid="{00000000-0005-0000-0000-000046010000}"/>
    <cellStyle name="Note" xfId="338" xr:uid="{00000000-0005-0000-0000-000047010000}"/>
    <cellStyle name="Notiz 2" xfId="36" xr:uid="{00000000-0005-0000-0000-000048010000}"/>
    <cellStyle name="Output" xfId="339" xr:uid="{00000000-0005-0000-0000-000049010000}"/>
    <cellStyle name="Pending Change - IBM Cognos" xfId="71" xr:uid="{00000000-0005-0000-0000-00004A010000}"/>
    <cellStyle name="Pending Change - IBM Cognos 2" xfId="277" xr:uid="{00000000-0005-0000-0000-00004B010000}"/>
    <cellStyle name="Prozent" xfId="1" builtinId="5"/>
    <cellStyle name="Prozent 2" xfId="2" xr:uid="{00000000-0005-0000-0000-00004D010000}"/>
    <cellStyle name="Prozent 2 2" xfId="340" xr:uid="{00000000-0005-0000-0000-00004E010000}"/>
    <cellStyle name="Prozent 3" xfId="250" xr:uid="{00000000-0005-0000-0000-00004F010000}"/>
    <cellStyle name="PZ1" xfId="252" xr:uid="{00000000-0005-0000-0000-000050010000}"/>
    <cellStyle name="Row Name - IBM Cognos" xfId="49" xr:uid="{00000000-0005-0000-0000-000051010000}"/>
    <cellStyle name="Row Name - IBM Cognos 2" xfId="255" xr:uid="{00000000-0005-0000-0000-000052010000}"/>
    <cellStyle name="Row Template - IBM Cognos" xfId="52" xr:uid="{00000000-0005-0000-0000-000053010000}"/>
    <cellStyle name="Row Template - IBM Cognos 2" xfId="258" xr:uid="{00000000-0005-0000-0000-000054010000}"/>
    <cellStyle name="Schlecht 2" xfId="37" xr:uid="{00000000-0005-0000-0000-000055010000}"/>
    <cellStyle name="Standard" xfId="0" builtinId="0" customBuiltin="1"/>
    <cellStyle name="Standard 2" xfId="3" xr:uid="{00000000-0005-0000-0000-000057010000}"/>
    <cellStyle name="Standard 2 2" xfId="281" xr:uid="{00000000-0005-0000-0000-000058010000}"/>
    <cellStyle name="Standard 2 3" xfId="254" xr:uid="{00000000-0005-0000-0000-000059010000}"/>
    <cellStyle name="Standard 29" xfId="38" xr:uid="{00000000-0005-0000-0000-00005A010000}"/>
    <cellStyle name="Standard 29 2" xfId="39" xr:uid="{00000000-0005-0000-0000-00005B010000}"/>
    <cellStyle name="Standard 3" xfId="40" xr:uid="{00000000-0005-0000-0000-00005C010000}"/>
    <cellStyle name="Standard 3 2" xfId="253" xr:uid="{00000000-0005-0000-0000-00005D010000}"/>
    <cellStyle name="Standard 4" xfId="41" xr:uid="{00000000-0005-0000-0000-00005E010000}"/>
    <cellStyle name="Standard 4 2" xfId="282" xr:uid="{00000000-0005-0000-0000-00005F010000}"/>
    <cellStyle name="Summary Column Name - IBM Cognos" xfId="54" xr:uid="{00000000-0005-0000-0000-000060010000}"/>
    <cellStyle name="Summary Column Name - IBM Cognos 2" xfId="260" xr:uid="{00000000-0005-0000-0000-000061010000}"/>
    <cellStyle name="Summary Column Name TM1 - IBM Cognos" xfId="55" xr:uid="{00000000-0005-0000-0000-000062010000}"/>
    <cellStyle name="Summary Column Name TM1 - IBM Cognos 2" xfId="261" xr:uid="{00000000-0005-0000-0000-000063010000}"/>
    <cellStyle name="Summary Row Name - IBM Cognos" xfId="50" xr:uid="{00000000-0005-0000-0000-000064010000}"/>
    <cellStyle name="Summary Row Name - IBM Cognos 2" xfId="256" xr:uid="{00000000-0005-0000-0000-000065010000}"/>
    <cellStyle name="Summary Row Name TM1 - IBM Cognos" xfId="51" xr:uid="{00000000-0005-0000-0000-000066010000}"/>
    <cellStyle name="Summary Row Name TM1 - IBM Cognos 2" xfId="257" xr:uid="{00000000-0005-0000-0000-000067010000}"/>
    <cellStyle name="Title" xfId="341" xr:uid="{00000000-0005-0000-0000-000068010000}"/>
    <cellStyle name="Total" xfId="342" xr:uid="{00000000-0005-0000-0000-000069010000}"/>
    <cellStyle name="Überschrift 1 2" xfId="42" xr:uid="{00000000-0005-0000-0000-00006A010000}"/>
    <cellStyle name="Überschrift 2 2" xfId="43" xr:uid="{00000000-0005-0000-0000-00006B010000}"/>
    <cellStyle name="Überschrift 3 2" xfId="44" xr:uid="{00000000-0005-0000-0000-00006C010000}"/>
    <cellStyle name="Überschrift 4 2" xfId="45" xr:uid="{00000000-0005-0000-0000-00006D010000}"/>
    <cellStyle name="Unsaved Change - IBM Cognos" xfId="72" xr:uid="{00000000-0005-0000-0000-00006E010000}"/>
    <cellStyle name="Unsaved Change - IBM Cognos 2" xfId="278" xr:uid="{00000000-0005-0000-0000-00006F010000}"/>
    <cellStyle name="Verknüpfte Zelle 2" xfId="46" xr:uid="{00000000-0005-0000-0000-000070010000}"/>
    <cellStyle name="Währung 2" xfId="4" xr:uid="{00000000-0005-0000-0000-000071010000}"/>
    <cellStyle name="Warnender Text 2" xfId="47" xr:uid="{00000000-0005-0000-0000-000072010000}"/>
    <cellStyle name="Warning Text" xfId="343" xr:uid="{00000000-0005-0000-0000-000073010000}"/>
    <cellStyle name="Zelle überprüfen 2" xfId="48" xr:uid="{00000000-0005-0000-0000-000074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52.155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0.44302559677883235</c:v>
                </c:pt>
                <c:pt idx="1">
                  <c:v>0.15267951299012558</c:v>
                </c:pt>
                <c:pt idx="2">
                  <c:v>5.1404467452784965E-2</c:v>
                </c:pt>
                <c:pt idx="3">
                  <c:v>0.1031732336305244</c:v>
                </c:pt>
                <c:pt idx="4">
                  <c:v>6.9216757741347903E-2</c:v>
                </c:pt>
                <c:pt idx="5">
                  <c:v>0.17837215990796665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66.042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0.48608461282214349</c:v>
                </c:pt>
                <c:pt idx="1">
                  <c:v>0.21127464340873989</c:v>
                </c:pt>
                <c:pt idx="2">
                  <c:v>3.71127464340874E-2</c:v>
                </c:pt>
                <c:pt idx="3">
                  <c:v>9.0593864510463043E-2</c:v>
                </c:pt>
                <c:pt idx="4">
                  <c:v>6.1627449198994579E-2</c:v>
                </c:pt>
                <c:pt idx="5">
                  <c:v>0.11168650252869386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Aug 24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0.3001696056670341</c:v>
                </c:pt>
                <c:pt idx="1">
                  <c:v>0.11148502411943684</c:v>
                </c:pt>
                <c:pt idx="2">
                  <c:v>7.554559586175652E-2</c:v>
                </c:pt>
                <c:pt idx="3">
                  <c:v>9.0663743769407709E-2</c:v>
                </c:pt>
                <c:pt idx="4">
                  <c:v>6.7944262912435924E-2</c:v>
                </c:pt>
                <c:pt idx="5">
                  <c:v>4.6946167078845309E-2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Aug 23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0.30083740137500004</c:v>
                </c:pt>
                <c:pt idx="1">
                  <c:v>0.10176835595498449</c:v>
                </c:pt>
                <c:pt idx="2">
                  <c:v>5.9609557283620246E-2</c:v>
                </c:pt>
                <c:pt idx="3">
                  <c:v>9.4221609542668755E-2</c:v>
                </c:pt>
                <c:pt idx="4">
                  <c:v>6.2656445703179214E-2</c:v>
                </c:pt>
                <c:pt idx="5">
                  <c:v>4.3032800828911352E-2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1.3155927435909582E-2"/>
                  <c:y val="-2.5381580111474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0.113398975929</c:v>
                </c:pt>
                <c:pt idx="1">
                  <c:v>0.113398975929</c:v>
                </c:pt>
                <c:pt idx="2">
                  <c:v>0.113398975929</c:v>
                </c:pt>
                <c:pt idx="3">
                  <c:v>0.113398975929</c:v>
                </c:pt>
                <c:pt idx="4">
                  <c:v>0.113398975929</c:v>
                </c:pt>
                <c:pt idx="5">
                  <c:v>0.113398975929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9.0283846903678241E-3"/>
                  <c:y val="2.1766964522692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0466027146E-2"/>
                      <c:h val="4.8554425078887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0.106648086068</c:v>
                </c:pt>
                <c:pt idx="1">
                  <c:v>0.106648086068</c:v>
                </c:pt>
                <c:pt idx="2">
                  <c:v>0.106648086068</c:v>
                </c:pt>
                <c:pt idx="3">
                  <c:v>0.106648086068</c:v>
                </c:pt>
                <c:pt idx="4">
                  <c:v>0.106648086068</c:v>
                </c:pt>
                <c:pt idx="5">
                  <c:v>0.106648086068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52.155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0.44302559677883235</c:v>
                </c:pt>
                <c:pt idx="1">
                  <c:v>0.15267951299012558</c:v>
                </c:pt>
                <c:pt idx="2">
                  <c:v>5.1404467452784965E-2</c:v>
                </c:pt>
                <c:pt idx="3">
                  <c:v>0.1031732336305244</c:v>
                </c:pt>
                <c:pt idx="4">
                  <c:v>6.9216757741347903E-2</c:v>
                </c:pt>
                <c:pt idx="5">
                  <c:v>0.17837215990796665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66.042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0.48608461282214349</c:v>
                </c:pt>
                <c:pt idx="1">
                  <c:v>0.21127464340873989</c:v>
                </c:pt>
                <c:pt idx="2">
                  <c:v>3.71127464340874E-2</c:v>
                </c:pt>
                <c:pt idx="3">
                  <c:v>9.0593864510463043E-2</c:v>
                </c:pt>
                <c:pt idx="4">
                  <c:v>6.1627449198994579E-2</c:v>
                </c:pt>
                <c:pt idx="5">
                  <c:v>0.11168650252869386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Aug 24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0.3001696056670341</c:v>
                </c:pt>
                <c:pt idx="1">
                  <c:v>0.11148502411943684</c:v>
                </c:pt>
                <c:pt idx="2">
                  <c:v>7.554559586175652E-2</c:v>
                </c:pt>
                <c:pt idx="3">
                  <c:v>9.0663743769407709E-2</c:v>
                </c:pt>
                <c:pt idx="4">
                  <c:v>6.7944262912435924E-2</c:v>
                </c:pt>
                <c:pt idx="5">
                  <c:v>4.6946167078845309E-2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Aug 23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0.30083740137500004</c:v>
                </c:pt>
                <c:pt idx="1">
                  <c:v>0.10176835595498449</c:v>
                </c:pt>
                <c:pt idx="2">
                  <c:v>5.9609557283620246E-2</c:v>
                </c:pt>
                <c:pt idx="3">
                  <c:v>9.4221609542668755E-2</c:v>
                </c:pt>
                <c:pt idx="4">
                  <c:v>6.2656445703179214E-2</c:v>
                </c:pt>
                <c:pt idx="5">
                  <c:v>4.3032800828911352E-2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5.0890853128037301E-3"/>
                  <c:y val="-2.6243971854861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0.113398975929</c:v>
                </c:pt>
                <c:pt idx="1">
                  <c:v>0.113398975929</c:v>
                </c:pt>
                <c:pt idx="2">
                  <c:v>0.113398975929</c:v>
                </c:pt>
                <c:pt idx="3">
                  <c:v>0.113398975929</c:v>
                </c:pt>
                <c:pt idx="4">
                  <c:v>0.113398975929</c:v>
                </c:pt>
                <c:pt idx="5">
                  <c:v>0.113398975929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8.3822809056945877E-3"/>
                  <c:y val="1.8210901375426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0.106648086068</c:v>
                </c:pt>
                <c:pt idx="1">
                  <c:v>0.106648086068</c:v>
                </c:pt>
                <c:pt idx="2">
                  <c:v>0.106648086068</c:v>
                </c:pt>
                <c:pt idx="3">
                  <c:v>0.106648086068</c:v>
                </c:pt>
                <c:pt idx="4">
                  <c:v>0.106648086068</c:v>
                </c:pt>
                <c:pt idx="5">
                  <c:v>0.106648086068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8659</xdr:colOff>
      <xdr:row>98</xdr:row>
      <xdr:rowOff>181840</xdr:rowOff>
    </xdr:from>
    <xdr:to>
      <xdr:col>4</xdr:col>
      <xdr:colOff>701386</xdr:colOff>
      <xdr:row>118</xdr:row>
      <xdr:rowOff>181841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5B2A7AC-62F1-D87E-E3F2-CC67AF846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659" y="21396613"/>
          <a:ext cx="5827568" cy="3810001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7"/>
  <sheetViews>
    <sheetView tabSelected="1" zoomScale="110" zoomScaleNormal="110" workbookViewId="0">
      <selection sqref="A1:A2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209" t="s">
        <v>110</v>
      </c>
      <c r="B1" s="44"/>
      <c r="C1" s="44"/>
      <c r="D1" s="44"/>
      <c r="E1" s="44"/>
    </row>
    <row r="2" spans="1:5" ht="21" x14ac:dyDescent="0.35">
      <c r="A2" s="209"/>
      <c r="B2" s="114">
        <f>Diagramm_ALQ!B4</f>
        <v>45505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12" t="s">
        <v>105</v>
      </c>
      <c r="B5" s="212"/>
      <c r="C5" s="212"/>
      <c r="D5" s="212"/>
      <c r="E5" s="212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19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118197</v>
      </c>
      <c r="C12" s="67"/>
      <c r="D12" s="66">
        <f>DWH!F5</f>
        <v>8759</v>
      </c>
      <c r="E12" s="106">
        <f>DWH!G5</f>
        <v>8.0036184871799601E-2</v>
      </c>
    </row>
    <row r="13" spans="1:5" s="61" customFormat="1" ht="15.75" x14ac:dyDescent="0.25">
      <c r="A13" s="63" t="s">
        <v>16</v>
      </c>
      <c r="B13" s="69">
        <f>DWH!E6</f>
        <v>52155</v>
      </c>
      <c r="C13" s="70"/>
      <c r="D13" s="69">
        <f>DWH!F6</f>
        <v>3859</v>
      </c>
      <c r="E13" s="107">
        <f>DWH!G6</f>
        <v>7.9903097565015693E-2</v>
      </c>
    </row>
    <row r="14" spans="1:5" s="61" customFormat="1" ht="15.75" x14ac:dyDescent="0.25">
      <c r="A14" s="63" t="s">
        <v>107</v>
      </c>
      <c r="B14" s="69">
        <f>DWH!E7</f>
        <v>66042</v>
      </c>
      <c r="C14" s="70"/>
      <c r="D14" s="69">
        <f>DWH!F7</f>
        <v>4900</v>
      </c>
      <c r="E14" s="107">
        <f>DWH!G7</f>
        <v>8.0141310392201806E-2</v>
      </c>
    </row>
    <row r="15" spans="1:5" s="61" customFormat="1" ht="15.75" x14ac:dyDescent="0.25">
      <c r="A15" s="64" t="s">
        <v>17</v>
      </c>
      <c r="B15" s="66">
        <f>DWH!B5</f>
        <v>924114</v>
      </c>
      <c r="C15" s="67"/>
      <c r="D15" s="66">
        <f>DWH!C5</f>
        <v>7392</v>
      </c>
      <c r="E15" s="106">
        <f>DWH!D5</f>
        <v>8.0635132570179395E-3</v>
      </c>
    </row>
    <row r="16" spans="1:5" s="61" customFormat="1" ht="15.75" x14ac:dyDescent="0.25">
      <c r="A16" s="63" t="s">
        <v>16</v>
      </c>
      <c r="B16" s="69">
        <f>DWH!B6</f>
        <v>447770</v>
      </c>
      <c r="C16" s="70"/>
      <c r="D16" s="69">
        <f>DWH!C6</f>
        <v>5796</v>
      </c>
      <c r="E16" s="107">
        <f>DWH!D6</f>
        <v>1.3113893577450301E-2</v>
      </c>
    </row>
    <row r="17" spans="1:8" s="61" customFormat="1" ht="15.75" x14ac:dyDescent="0.25">
      <c r="A17" s="63" t="s">
        <v>107</v>
      </c>
      <c r="B17" s="69">
        <f>DWH!B7</f>
        <v>476344</v>
      </c>
      <c r="C17" s="70"/>
      <c r="D17" s="69">
        <f>DWH!C7</f>
        <v>1596</v>
      </c>
      <c r="E17" s="107">
        <f>DWH!D7</f>
        <v>3.3617835146224902E-3</v>
      </c>
    </row>
    <row r="18" spans="1:8" s="61" customFormat="1" ht="15.75" x14ac:dyDescent="0.25">
      <c r="A18" s="64" t="s">
        <v>18</v>
      </c>
      <c r="B18" s="68">
        <f>DWH!H5</f>
        <v>0.113398975929449</v>
      </c>
      <c r="C18" s="67"/>
      <c r="D18" s="68">
        <f>DWH!I5</f>
        <v>6.7508898609997302E-3</v>
      </c>
      <c r="E18" s="177" t="s">
        <v>44</v>
      </c>
    </row>
    <row r="19" spans="1:8" s="61" customFormat="1" ht="15.75" x14ac:dyDescent="0.25">
      <c r="A19" s="63" t="s">
        <v>16</v>
      </c>
      <c r="B19" s="71">
        <f>DWH!H6</f>
        <v>0.10432564884732699</v>
      </c>
      <c r="C19" s="70"/>
      <c r="D19" s="71">
        <f>DWH!I6</f>
        <v>5.8166640022417502E-3</v>
      </c>
      <c r="E19" s="178" t="s">
        <v>44</v>
      </c>
    </row>
    <row r="20" spans="1:8" s="61" customFormat="1" ht="15.75" x14ac:dyDescent="0.25">
      <c r="A20" s="63" t="s">
        <v>107</v>
      </c>
      <c r="B20" s="71">
        <f>DWH!H7</f>
        <v>0.121761992381809</v>
      </c>
      <c r="C20" s="70"/>
      <c r="D20" s="71">
        <f>DWH!I7</f>
        <v>7.6676819822869696E-3</v>
      </c>
      <c r="E20" s="178" t="s">
        <v>44</v>
      </c>
    </row>
    <row r="21" spans="1:8" s="61" customFormat="1" ht="15.75" x14ac:dyDescent="0.25">
      <c r="A21" s="73"/>
      <c r="B21" s="71"/>
      <c r="C21" s="70"/>
      <c r="D21" s="71"/>
      <c r="E21" s="70"/>
    </row>
    <row r="22" spans="1:8" s="61" customFormat="1" ht="15.75" x14ac:dyDescent="0.25">
      <c r="A22" s="73"/>
      <c r="B22" s="71"/>
      <c r="C22" s="70"/>
      <c r="D22" s="71"/>
      <c r="E22" s="70"/>
    </row>
    <row r="23" spans="1:8" ht="18.75" x14ac:dyDescent="0.3">
      <c r="A23" s="74"/>
      <c r="B23" s="47"/>
      <c r="D23" s="45"/>
      <c r="E23" s="44"/>
    </row>
    <row r="24" spans="1:8" s="61" customFormat="1" ht="15.75" x14ac:dyDescent="0.25">
      <c r="A24" s="108"/>
      <c r="B24" s="59"/>
      <c r="C24" s="59"/>
      <c r="D24" s="59"/>
      <c r="E24" s="59"/>
    </row>
    <row r="25" spans="1:8" s="61" customFormat="1" ht="15.75" x14ac:dyDescent="0.25">
      <c r="A25" s="108"/>
      <c r="B25" s="214" t="s">
        <v>20</v>
      </c>
      <c r="C25" s="214"/>
      <c r="D25" s="214" t="s">
        <v>21</v>
      </c>
      <c r="E25" s="214"/>
    </row>
    <row r="26" spans="1:8" s="61" customFormat="1" ht="15.75" x14ac:dyDescent="0.25">
      <c r="A26" s="59"/>
      <c r="B26" s="59"/>
      <c r="C26" s="59"/>
      <c r="D26" s="59"/>
      <c r="E26" s="59"/>
    </row>
    <row r="27" spans="1:8" ht="15.75" x14ac:dyDescent="0.25">
      <c r="A27" s="54"/>
      <c r="B27" s="55" t="s">
        <v>5</v>
      </c>
      <c r="C27" s="53" t="s">
        <v>22</v>
      </c>
      <c r="D27" s="52" t="s">
        <v>5</v>
      </c>
      <c r="E27" s="53" t="s">
        <v>22</v>
      </c>
    </row>
    <row r="28" spans="1:8" ht="15.75" x14ac:dyDescent="0.25">
      <c r="A28" s="180"/>
      <c r="B28" s="181"/>
      <c r="C28" s="182"/>
      <c r="D28" s="183"/>
      <c r="E28" s="184"/>
    </row>
    <row r="29" spans="1:8" x14ac:dyDescent="0.25">
      <c r="A29" s="185" t="s">
        <v>23</v>
      </c>
      <c r="B29" s="186">
        <f>DWH!B24</f>
        <v>118197</v>
      </c>
      <c r="C29" s="187">
        <f>DWH!E24</f>
        <v>1</v>
      </c>
      <c r="D29" s="186">
        <f>DWH!B41</f>
        <v>17109</v>
      </c>
      <c r="E29" s="188">
        <f>DWH!E41</f>
        <v>1</v>
      </c>
      <c r="G29" s="197"/>
    </row>
    <row r="30" spans="1:8" x14ac:dyDescent="0.25">
      <c r="A30" s="189" t="s">
        <v>24</v>
      </c>
      <c r="B30" s="190">
        <f>DWH!B12</f>
        <v>55208</v>
      </c>
      <c r="C30" s="191">
        <f>DWH!E12</f>
        <v>0.46708461297664067</v>
      </c>
      <c r="D30" s="190">
        <f>DWH!B29</f>
        <v>7083</v>
      </c>
      <c r="E30" s="192">
        <f>DWH!E29</f>
        <v>0.41399263545502368</v>
      </c>
      <c r="G30" s="197"/>
      <c r="H30" s="197"/>
    </row>
    <row r="31" spans="1:8" s="42" customFormat="1" x14ac:dyDescent="0.2">
      <c r="A31" s="193" t="s">
        <v>25</v>
      </c>
      <c r="B31" s="190">
        <f>DWH!B13</f>
        <v>21916</v>
      </c>
      <c r="C31" s="191">
        <f>DWH!E13</f>
        <v>0.18541925767997497</v>
      </c>
      <c r="D31" s="190">
        <f>DWH!B30</f>
        <v>4904</v>
      </c>
      <c r="E31" s="192">
        <f>DWH!E30</f>
        <v>0.28663276638026769</v>
      </c>
      <c r="F31" s="198"/>
      <c r="G31" s="198"/>
    </row>
    <row r="32" spans="1:8" x14ac:dyDescent="0.25">
      <c r="A32" s="189" t="s">
        <v>26</v>
      </c>
      <c r="B32" s="190">
        <f>DWH!B14</f>
        <v>669</v>
      </c>
      <c r="C32" s="191">
        <f>DWH!E14</f>
        <v>5.6600421330490619E-3</v>
      </c>
      <c r="D32" s="190">
        <f>DWH!B31</f>
        <v>37</v>
      </c>
      <c r="E32" s="192">
        <f>DWH!E31</f>
        <v>2.1626044771757553E-3</v>
      </c>
      <c r="G32" s="197"/>
    </row>
    <row r="33" spans="1:5" x14ac:dyDescent="0.25">
      <c r="A33" s="189" t="s">
        <v>27</v>
      </c>
      <c r="B33" s="190">
        <f>DWH!B15</f>
        <v>1982</v>
      </c>
      <c r="C33" s="191">
        <f>DWH!E15</f>
        <v>1.6768615108674501E-2</v>
      </c>
      <c r="D33" s="190">
        <f>DWH!B32</f>
        <v>58</v>
      </c>
      <c r="E33" s="192">
        <f>DWH!E32</f>
        <v>3.3900286398971303E-3</v>
      </c>
    </row>
    <row r="34" spans="1:5" x14ac:dyDescent="0.25">
      <c r="A34" s="189" t="s">
        <v>28</v>
      </c>
      <c r="B34" s="190">
        <f>DWH!B16</f>
        <v>2481</v>
      </c>
      <c r="C34" s="191">
        <f>DWH!E16</f>
        <v>2.0990380466509303E-2</v>
      </c>
      <c r="D34" s="190">
        <f>DWH!B33</f>
        <v>783</v>
      </c>
      <c r="E34" s="192">
        <f>DWH!E33</f>
        <v>4.5765386638611259E-2</v>
      </c>
    </row>
    <row r="35" spans="1:5" x14ac:dyDescent="0.25">
      <c r="A35" s="189" t="s">
        <v>29</v>
      </c>
      <c r="B35" s="190">
        <f>DWH!B17</f>
        <v>11364</v>
      </c>
      <c r="C35" s="191">
        <f>DWH!E17</f>
        <v>9.6144572197263883E-2</v>
      </c>
      <c r="D35" s="190">
        <f>DWH!B34</f>
        <v>66</v>
      </c>
      <c r="E35" s="192">
        <f>DWH!E34</f>
        <v>3.8576187971243207E-3</v>
      </c>
    </row>
    <row r="36" spans="1:5" x14ac:dyDescent="0.25">
      <c r="A36" s="189" t="s">
        <v>30</v>
      </c>
      <c r="B36" s="190">
        <f>DWH!B18</f>
        <v>2341</v>
      </c>
      <c r="C36" s="191">
        <f>DWH!E18</f>
        <v>1.9805917239862265E-2</v>
      </c>
      <c r="D36" s="190">
        <f>DWH!B35</f>
        <v>702</v>
      </c>
      <c r="E36" s="192">
        <f>DWH!E35</f>
        <v>4.1031036296685953E-2</v>
      </c>
    </row>
    <row r="37" spans="1:5" x14ac:dyDescent="0.25">
      <c r="A37" s="189" t="s">
        <v>31</v>
      </c>
      <c r="B37" s="190">
        <f>DWH!B19</f>
        <v>1992</v>
      </c>
      <c r="C37" s="191">
        <f>DWH!E19</f>
        <v>1.6853219624863577E-2</v>
      </c>
      <c r="D37" s="190">
        <f>DWH!B36</f>
        <v>276</v>
      </c>
      <c r="E37" s="192">
        <f>DWH!E36</f>
        <v>1.6131860424338066E-2</v>
      </c>
    </row>
    <row r="38" spans="1:5" x14ac:dyDescent="0.25">
      <c r="A38" s="189" t="s">
        <v>32</v>
      </c>
      <c r="B38" s="190">
        <f>DWH!B20</f>
        <v>3347</v>
      </c>
      <c r="C38" s="191">
        <f>DWH!E20</f>
        <v>2.8317131568483124E-2</v>
      </c>
      <c r="D38" s="190">
        <f>DWH!B37</f>
        <v>1765</v>
      </c>
      <c r="E38" s="192">
        <f>DWH!E37</f>
        <v>0.10316207843824887</v>
      </c>
    </row>
    <row r="39" spans="1:5" x14ac:dyDescent="0.25">
      <c r="A39" s="189" t="s">
        <v>33</v>
      </c>
      <c r="B39" s="190">
        <f>DWH!B21</f>
        <v>365</v>
      </c>
      <c r="C39" s="191">
        <f>DWH!E21</f>
        <v>3.0880648409012073E-3</v>
      </c>
      <c r="D39" s="190">
        <f>DWH!B38</f>
        <v>103</v>
      </c>
      <c r="E39" s="192">
        <f>DWH!E38</f>
        <v>6.0202232743000756E-3</v>
      </c>
    </row>
    <row r="40" spans="1:5" x14ac:dyDescent="0.25">
      <c r="A40" s="189" t="s">
        <v>34</v>
      </c>
      <c r="B40" s="190">
        <f>DWH!B22</f>
        <v>1641</v>
      </c>
      <c r="C40" s="191">
        <f>DWH!E22</f>
        <v>1.3883601106627072E-2</v>
      </c>
      <c r="D40" s="190">
        <f>DWH!B39</f>
        <v>678</v>
      </c>
      <c r="E40" s="192">
        <f>DWH!E39</f>
        <v>3.9628265825004387E-2</v>
      </c>
    </row>
    <row r="41" spans="1:5" ht="26.25" x14ac:dyDescent="0.25">
      <c r="A41" s="194" t="s">
        <v>103</v>
      </c>
      <c r="B41" s="190">
        <f>DWH!B23</f>
        <v>14673</v>
      </c>
      <c r="C41" s="195">
        <f>DWH!E23</f>
        <v>0.12414020660422853</v>
      </c>
      <c r="D41" s="190">
        <f>DWH!B40</f>
        <v>654</v>
      </c>
      <c r="E41" s="196">
        <f>DWH!E40</f>
        <v>3.8225495353322814E-2</v>
      </c>
    </row>
    <row r="43" spans="1:5" ht="61.5" customHeight="1" x14ac:dyDescent="0.25">
      <c r="A43" s="213" t="s">
        <v>112</v>
      </c>
      <c r="B43" s="213"/>
      <c r="C43" s="213"/>
      <c r="D43" s="213"/>
      <c r="E43" s="213"/>
    </row>
    <row r="46" spans="1:5" ht="18.75" x14ac:dyDescent="0.3">
      <c r="A46" s="74" t="s">
        <v>59</v>
      </c>
      <c r="B46" s="47"/>
      <c r="D46" s="45"/>
      <c r="E46" s="44"/>
    </row>
    <row r="68" spans="1:5" ht="60" customHeight="1" x14ac:dyDescent="0.25">
      <c r="A68" s="213" t="s">
        <v>113</v>
      </c>
      <c r="B68" s="213"/>
      <c r="C68" s="213"/>
      <c r="D68" s="213"/>
      <c r="E68" s="213"/>
    </row>
    <row r="71" spans="1:5" ht="18.75" x14ac:dyDescent="0.3">
      <c r="A71" s="74" t="s">
        <v>91</v>
      </c>
      <c r="B71" s="47"/>
      <c r="D71" s="45"/>
      <c r="E71" s="44"/>
    </row>
    <row r="97" spans="1:5" ht="18.75" x14ac:dyDescent="0.3">
      <c r="A97" s="74" t="s">
        <v>92</v>
      </c>
      <c r="B97" s="47"/>
      <c r="D97" s="45"/>
      <c r="E97" s="44"/>
    </row>
    <row r="120" spans="1:5" ht="77.25" customHeight="1" x14ac:dyDescent="0.25">
      <c r="A120" s="210" t="s">
        <v>99</v>
      </c>
      <c r="B120" s="210"/>
      <c r="C120" s="210"/>
      <c r="D120" s="210"/>
      <c r="E120" s="210"/>
    </row>
    <row r="122" spans="1:5" x14ac:dyDescent="0.25">
      <c r="A122" s="110" t="s">
        <v>93</v>
      </c>
    </row>
    <row r="123" spans="1:5" ht="21.75" customHeight="1" x14ac:dyDescent="0.25">
      <c r="A123" s="109" t="s">
        <v>94</v>
      </c>
    </row>
    <row r="124" spans="1:5" ht="30.75" customHeight="1" x14ac:dyDescent="0.25">
      <c r="A124" s="210" t="s">
        <v>100</v>
      </c>
      <c r="B124" s="210"/>
      <c r="C124" s="210"/>
      <c r="D124" s="210"/>
      <c r="E124" s="210"/>
    </row>
    <row r="125" spans="1:5" ht="31.5" customHeight="1" x14ac:dyDescent="0.25">
      <c r="A125" s="211" t="s">
        <v>101</v>
      </c>
      <c r="B125" s="211"/>
      <c r="C125" s="211"/>
      <c r="D125" s="211"/>
      <c r="E125" s="211"/>
    </row>
    <row r="127" spans="1:5" x14ac:dyDescent="0.25">
      <c r="A127" s="39" t="s">
        <v>108</v>
      </c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I64"/>
  <sheetViews>
    <sheetView workbookViewId="0">
      <selection activeCell="G16" sqref="G16"/>
    </sheetView>
  </sheetViews>
  <sheetFormatPr baseColWidth="10" defaultRowHeight="15" x14ac:dyDescent="0.25"/>
  <sheetData>
    <row r="1" spans="1:9" ht="15.75" x14ac:dyDescent="0.25">
      <c r="A1" s="65" t="s">
        <v>35</v>
      </c>
    </row>
    <row r="3" spans="1:9" x14ac:dyDescent="0.25">
      <c r="A3" s="23"/>
      <c r="B3" s="38" t="s">
        <v>111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36</v>
      </c>
      <c r="C4" s="5" t="s">
        <v>37</v>
      </c>
      <c r="D4" s="14" t="s">
        <v>38</v>
      </c>
      <c r="E4" s="13" t="s">
        <v>39</v>
      </c>
      <c r="F4" s="5" t="s">
        <v>40</v>
      </c>
      <c r="G4" s="14" t="s">
        <v>41</v>
      </c>
      <c r="H4" s="13" t="s">
        <v>42</v>
      </c>
      <c r="I4" s="4" t="s">
        <v>43</v>
      </c>
    </row>
    <row r="5" spans="1:9" x14ac:dyDescent="0.25">
      <c r="A5" s="12" t="s">
        <v>6</v>
      </c>
      <c r="B5" s="10">
        <v>924114</v>
      </c>
      <c r="C5" s="7">
        <v>7392</v>
      </c>
      <c r="D5" s="6">
        <v>8.0635132570179395E-3</v>
      </c>
      <c r="E5" s="20">
        <v>118197</v>
      </c>
      <c r="F5" s="7">
        <v>8759</v>
      </c>
      <c r="G5" s="6">
        <v>8.0036184871799601E-2</v>
      </c>
      <c r="H5" s="18">
        <v>0.113398975929449</v>
      </c>
      <c r="I5" s="17">
        <v>6.7508898609997302E-3</v>
      </c>
    </row>
    <row r="6" spans="1:9" x14ac:dyDescent="0.25">
      <c r="A6" s="1" t="s">
        <v>4</v>
      </c>
      <c r="B6" s="9">
        <v>447770</v>
      </c>
      <c r="C6" s="8">
        <v>5796</v>
      </c>
      <c r="D6" s="21">
        <v>1.3113893577450301E-2</v>
      </c>
      <c r="E6" s="8">
        <v>52155</v>
      </c>
      <c r="F6" s="8">
        <v>3859</v>
      </c>
      <c r="G6" s="21">
        <v>7.9903097565015693E-2</v>
      </c>
      <c r="H6" s="19">
        <v>0.10432564884732699</v>
      </c>
      <c r="I6" s="15">
        <v>5.8166640022417502E-3</v>
      </c>
    </row>
    <row r="7" spans="1:9" x14ac:dyDescent="0.25">
      <c r="A7" s="1" t="s">
        <v>106</v>
      </c>
      <c r="B7" s="9">
        <v>476344</v>
      </c>
      <c r="C7" s="8">
        <v>1596</v>
      </c>
      <c r="D7" s="21">
        <v>3.3617835146224902E-3</v>
      </c>
      <c r="E7" s="8">
        <v>66042</v>
      </c>
      <c r="F7" s="8">
        <v>4900</v>
      </c>
      <c r="G7" s="21">
        <v>8.0141310392201806E-2</v>
      </c>
      <c r="H7" s="19">
        <v>0.121761992381809</v>
      </c>
      <c r="I7" s="15">
        <v>7.6676819822869696E-3</v>
      </c>
    </row>
    <row r="9" spans="1:9" ht="15.75" x14ac:dyDescent="0.25">
      <c r="A9" s="65" t="s">
        <v>45</v>
      </c>
    </row>
    <row r="10" spans="1:9" ht="15.75" x14ac:dyDescent="0.25">
      <c r="E10" s="72" t="s">
        <v>56</v>
      </c>
    </row>
    <row r="11" spans="1:9" ht="15.75" x14ac:dyDescent="0.25">
      <c r="A11" s="11" t="s">
        <v>5</v>
      </c>
      <c r="B11" s="36" t="s">
        <v>95</v>
      </c>
      <c r="C11" s="22" t="s">
        <v>96</v>
      </c>
      <c r="D11" s="16" t="s">
        <v>97</v>
      </c>
      <c r="E11" s="72"/>
    </row>
    <row r="12" spans="1:9" x14ac:dyDescent="0.25">
      <c r="A12" s="37" t="s">
        <v>7</v>
      </c>
      <c r="B12" s="35">
        <v>55208</v>
      </c>
      <c r="C12" s="30">
        <v>4227</v>
      </c>
      <c r="D12" s="116">
        <v>8.2913242188266206E-2</v>
      </c>
      <c r="E12" s="111">
        <f>B12/$B$24</f>
        <v>0.46708461297664067</v>
      </c>
    </row>
    <row r="13" spans="1:9" x14ac:dyDescent="0.25">
      <c r="A13" s="3" t="s">
        <v>8</v>
      </c>
      <c r="B13" s="34">
        <v>21916</v>
      </c>
      <c r="C13" s="29">
        <v>987</v>
      </c>
      <c r="D13" s="117">
        <v>4.7159443833914703E-2</v>
      </c>
      <c r="E13" s="112">
        <f t="shared" ref="E13:E24" si="0">B13/$B$24</f>
        <v>0.18541925767997497</v>
      </c>
    </row>
    <row r="14" spans="1:9" x14ac:dyDescent="0.25">
      <c r="A14" s="3" t="s">
        <v>46</v>
      </c>
      <c r="B14" s="34">
        <v>669</v>
      </c>
      <c r="C14" s="29">
        <v>46</v>
      </c>
      <c r="D14" s="117">
        <v>7.3836276083467101E-2</v>
      </c>
      <c r="E14" s="112">
        <f t="shared" si="0"/>
        <v>5.6600421330490619E-3</v>
      </c>
    </row>
    <row r="15" spans="1:9" x14ac:dyDescent="0.25">
      <c r="A15" s="3" t="s">
        <v>47</v>
      </c>
      <c r="B15" s="34">
        <v>1982</v>
      </c>
      <c r="C15" s="29">
        <v>82</v>
      </c>
      <c r="D15" s="117">
        <v>4.3157894736842103E-2</v>
      </c>
      <c r="E15" s="112">
        <f t="shared" si="0"/>
        <v>1.6768615108674501E-2</v>
      </c>
    </row>
    <row r="16" spans="1:9" x14ac:dyDescent="0.25">
      <c r="A16" s="3" t="s">
        <v>48</v>
      </c>
      <c r="B16" s="34">
        <v>2481</v>
      </c>
      <c r="C16" s="29">
        <v>173</v>
      </c>
      <c r="D16" s="117">
        <v>7.4956672443674197E-2</v>
      </c>
      <c r="E16" s="111">
        <f t="shared" si="0"/>
        <v>2.0990380466509303E-2</v>
      </c>
    </row>
    <row r="17" spans="1:5" x14ac:dyDescent="0.25">
      <c r="A17" s="3" t="s">
        <v>49</v>
      </c>
      <c r="B17" s="34">
        <v>11364</v>
      </c>
      <c r="C17" s="29">
        <v>855</v>
      </c>
      <c r="D17" s="117">
        <v>8.1358835284042294E-2</v>
      </c>
      <c r="E17" s="112">
        <f t="shared" si="0"/>
        <v>9.6144572197263883E-2</v>
      </c>
    </row>
    <row r="18" spans="1:5" x14ac:dyDescent="0.25">
      <c r="A18" s="3" t="s">
        <v>50</v>
      </c>
      <c r="B18" s="34">
        <v>2341</v>
      </c>
      <c r="C18" s="29">
        <v>287</v>
      </c>
      <c r="D18" s="117">
        <v>0.13972736124634899</v>
      </c>
      <c r="E18" s="112">
        <f t="shared" si="0"/>
        <v>1.9805917239862265E-2</v>
      </c>
    </row>
    <row r="19" spans="1:5" x14ac:dyDescent="0.25">
      <c r="A19" s="3" t="s">
        <v>51</v>
      </c>
      <c r="B19" s="34">
        <v>1992</v>
      </c>
      <c r="C19" s="29">
        <v>97</v>
      </c>
      <c r="D19" s="117">
        <v>5.1187335092348303E-2</v>
      </c>
      <c r="E19" s="112">
        <f t="shared" si="0"/>
        <v>1.6853219624863577E-2</v>
      </c>
    </row>
    <row r="20" spans="1:5" x14ac:dyDescent="0.25">
      <c r="A20" s="22" t="s">
        <v>52</v>
      </c>
      <c r="B20" s="33">
        <v>3347</v>
      </c>
      <c r="C20" s="27">
        <v>181</v>
      </c>
      <c r="D20" s="118">
        <v>5.7169930511686701E-2</v>
      </c>
      <c r="E20" s="111">
        <f t="shared" si="0"/>
        <v>2.8317131568483124E-2</v>
      </c>
    </row>
    <row r="21" spans="1:5" x14ac:dyDescent="0.25">
      <c r="A21" s="24" t="s">
        <v>53</v>
      </c>
      <c r="B21" s="32">
        <v>365</v>
      </c>
      <c r="C21" s="26">
        <v>8</v>
      </c>
      <c r="D21" s="119">
        <v>2.2408963585434202E-2</v>
      </c>
      <c r="E21" s="112">
        <f t="shared" si="0"/>
        <v>3.0880648409012073E-3</v>
      </c>
    </row>
    <row r="22" spans="1:5" x14ac:dyDescent="0.25">
      <c r="A22" s="3" t="s">
        <v>54</v>
      </c>
      <c r="B22" s="31">
        <v>1641</v>
      </c>
      <c r="C22" s="25">
        <v>216</v>
      </c>
      <c r="D22" s="120">
        <v>0.15157894736842101</v>
      </c>
      <c r="E22" s="112">
        <f t="shared" si="0"/>
        <v>1.3883601106627072E-2</v>
      </c>
    </row>
    <row r="23" spans="1:5" x14ac:dyDescent="0.25">
      <c r="A23" s="3" t="s">
        <v>55</v>
      </c>
      <c r="B23" s="28">
        <v>14673</v>
      </c>
      <c r="C23" s="115">
        <v>1623</v>
      </c>
      <c r="D23" s="117">
        <v>0.12436781609195401</v>
      </c>
      <c r="E23" s="112">
        <f t="shared" si="0"/>
        <v>0.12414020660422853</v>
      </c>
    </row>
    <row r="24" spans="1:5" x14ac:dyDescent="0.25">
      <c r="A24" s="3" t="s">
        <v>11</v>
      </c>
      <c r="B24" s="28">
        <v>118197</v>
      </c>
      <c r="C24" s="115">
        <v>8759</v>
      </c>
      <c r="D24" s="117">
        <v>8.0036184871799601E-2</v>
      </c>
      <c r="E24" s="111">
        <f t="shared" si="0"/>
        <v>1</v>
      </c>
    </row>
    <row r="26" spans="1:5" ht="15.75" x14ac:dyDescent="0.25">
      <c r="A26" s="65" t="s">
        <v>57</v>
      </c>
    </row>
    <row r="27" spans="1:5" ht="15.75" x14ac:dyDescent="0.25">
      <c r="E27" s="72" t="s">
        <v>56</v>
      </c>
    </row>
    <row r="28" spans="1:5" x14ac:dyDescent="0.25">
      <c r="A28" s="122" t="s">
        <v>5</v>
      </c>
      <c r="B28" s="126" t="s">
        <v>98</v>
      </c>
      <c r="C28" s="124" t="s">
        <v>96</v>
      </c>
      <c r="D28" s="123" t="s">
        <v>97</v>
      </c>
    </row>
    <row r="29" spans="1:5" x14ac:dyDescent="0.25">
      <c r="A29" s="125" t="s">
        <v>7</v>
      </c>
      <c r="B29" s="128">
        <v>7083</v>
      </c>
      <c r="C29" s="134">
        <v>-376</v>
      </c>
      <c r="D29" s="140">
        <v>-5.0408901997586797E-2</v>
      </c>
      <c r="E29" s="111">
        <f>B29/$B$41</f>
        <v>0.41399263545502368</v>
      </c>
    </row>
    <row r="30" spans="1:5" x14ac:dyDescent="0.25">
      <c r="A30" s="121" t="s">
        <v>8</v>
      </c>
      <c r="B30" s="129">
        <v>4904</v>
      </c>
      <c r="C30" s="135">
        <v>-209</v>
      </c>
      <c r="D30" s="141">
        <v>-4.0876197926853097E-2</v>
      </c>
      <c r="E30" s="112">
        <f t="shared" ref="E30:E41" si="1">B30/$B$41</f>
        <v>0.28663276638026769</v>
      </c>
    </row>
    <row r="31" spans="1:5" x14ac:dyDescent="0.25">
      <c r="A31" s="121" t="s">
        <v>46</v>
      </c>
      <c r="B31" s="129">
        <v>37</v>
      </c>
      <c r="C31" s="135">
        <v>0</v>
      </c>
      <c r="D31" s="141">
        <v>0</v>
      </c>
      <c r="E31" s="112">
        <f t="shared" si="1"/>
        <v>2.1626044771757553E-3</v>
      </c>
    </row>
    <row r="32" spans="1:5" x14ac:dyDescent="0.25">
      <c r="A32" s="121" t="s">
        <v>47</v>
      </c>
      <c r="B32" s="129">
        <v>58</v>
      </c>
      <c r="C32" s="135">
        <v>-14</v>
      </c>
      <c r="D32" s="141">
        <v>-0.194444444444444</v>
      </c>
      <c r="E32" s="112">
        <f t="shared" si="1"/>
        <v>3.3900286398971303E-3</v>
      </c>
    </row>
    <row r="33" spans="1:5" x14ac:dyDescent="0.25">
      <c r="A33" s="121" t="s">
        <v>48</v>
      </c>
      <c r="B33" s="129">
        <v>783</v>
      </c>
      <c r="C33" s="135">
        <v>-514</v>
      </c>
      <c r="D33" s="141">
        <v>-0.39629915188897502</v>
      </c>
      <c r="E33" s="111">
        <f t="shared" si="1"/>
        <v>4.5765386638611259E-2</v>
      </c>
    </row>
    <row r="34" spans="1:5" x14ac:dyDescent="0.25">
      <c r="A34" s="121" t="s">
        <v>49</v>
      </c>
      <c r="B34" s="129">
        <v>66</v>
      </c>
      <c r="C34" s="135">
        <v>-53</v>
      </c>
      <c r="D34" s="141">
        <v>-0.44537815126050401</v>
      </c>
      <c r="E34" s="112">
        <f t="shared" si="1"/>
        <v>3.8576187971243207E-3</v>
      </c>
    </row>
    <row r="35" spans="1:5" x14ac:dyDescent="0.25">
      <c r="A35" s="121" t="s">
        <v>50</v>
      </c>
      <c r="B35" s="129">
        <v>702</v>
      </c>
      <c r="C35" s="135">
        <v>-103</v>
      </c>
      <c r="D35" s="141">
        <v>-0.12795031055900599</v>
      </c>
      <c r="E35" s="112">
        <f t="shared" si="1"/>
        <v>4.1031036296685953E-2</v>
      </c>
    </row>
    <row r="36" spans="1:5" x14ac:dyDescent="0.25">
      <c r="A36" s="121" t="s">
        <v>51</v>
      </c>
      <c r="B36" s="129">
        <v>276</v>
      </c>
      <c r="C36" s="135">
        <v>-99</v>
      </c>
      <c r="D36" s="141">
        <v>-0.26400000000000001</v>
      </c>
      <c r="E36" s="112">
        <f t="shared" si="1"/>
        <v>1.6131860424338066E-2</v>
      </c>
    </row>
    <row r="37" spans="1:5" x14ac:dyDescent="0.25">
      <c r="A37" s="124" t="s">
        <v>52</v>
      </c>
      <c r="B37" s="130">
        <v>1765</v>
      </c>
      <c r="C37" s="136">
        <v>618</v>
      </c>
      <c r="D37" s="142">
        <v>0.53879686137750604</v>
      </c>
      <c r="E37" s="111">
        <f t="shared" si="1"/>
        <v>0.10316207843824887</v>
      </c>
    </row>
    <row r="38" spans="1:5" x14ac:dyDescent="0.25">
      <c r="A38" s="127" t="s">
        <v>53</v>
      </c>
      <c r="B38" s="131">
        <v>103</v>
      </c>
      <c r="C38" s="137">
        <v>37</v>
      </c>
      <c r="D38" s="143">
        <v>0.560606060606061</v>
      </c>
      <c r="E38" s="112">
        <f t="shared" si="1"/>
        <v>6.0202232743000756E-3</v>
      </c>
    </row>
    <row r="39" spans="1:5" x14ac:dyDescent="0.25">
      <c r="A39" s="121" t="s">
        <v>58</v>
      </c>
      <c r="B39" s="132">
        <v>678</v>
      </c>
      <c r="C39" s="138">
        <v>21</v>
      </c>
      <c r="D39" s="144">
        <v>3.1963470319634701E-2</v>
      </c>
      <c r="E39" s="112">
        <f t="shared" si="1"/>
        <v>3.9628265825004387E-2</v>
      </c>
    </row>
    <row r="40" spans="1:5" x14ac:dyDescent="0.25">
      <c r="A40" s="121" t="s">
        <v>55</v>
      </c>
      <c r="B40" s="133">
        <v>654</v>
      </c>
      <c r="C40" s="139">
        <v>-142</v>
      </c>
      <c r="D40" s="141">
        <v>-0.178391959798995</v>
      </c>
      <c r="E40" s="112">
        <f t="shared" si="1"/>
        <v>3.8225495353322814E-2</v>
      </c>
    </row>
    <row r="41" spans="1:5" x14ac:dyDescent="0.25">
      <c r="A41" s="121" t="s">
        <v>11</v>
      </c>
      <c r="B41" s="133">
        <v>17109</v>
      </c>
      <c r="C41" s="139">
        <v>-834</v>
      </c>
      <c r="D41" s="141">
        <v>-4.6480521651897699E-2</v>
      </c>
      <c r="E41" s="111">
        <f t="shared" si="1"/>
        <v>1</v>
      </c>
    </row>
    <row r="43" spans="1:5" ht="15.75" x14ac:dyDescent="0.25">
      <c r="A43" s="65" t="s">
        <v>60</v>
      </c>
      <c r="D43" t="s">
        <v>87</v>
      </c>
    </row>
    <row r="45" spans="1:5" x14ac:dyDescent="0.25">
      <c r="A45" s="145" t="s">
        <v>5</v>
      </c>
      <c r="C45" s="152" t="s">
        <v>4</v>
      </c>
      <c r="D45" s="153" t="s">
        <v>106</v>
      </c>
      <c r="E45" s="156" t="s">
        <v>6</v>
      </c>
    </row>
    <row r="46" spans="1:5" x14ac:dyDescent="0.25">
      <c r="A46" s="146" t="s">
        <v>2</v>
      </c>
      <c r="B46" s="150" t="s">
        <v>55</v>
      </c>
      <c r="C46" s="157">
        <v>6303</v>
      </c>
      <c r="D46" s="165">
        <v>4839</v>
      </c>
      <c r="E46" s="173">
        <v>11142</v>
      </c>
    </row>
    <row r="47" spans="1:5" x14ac:dyDescent="0.25">
      <c r="A47" s="40"/>
      <c r="B47" s="148" t="s">
        <v>61</v>
      </c>
      <c r="C47" s="158">
        <v>211</v>
      </c>
      <c r="D47" s="166">
        <v>154</v>
      </c>
      <c r="E47" s="174">
        <v>365</v>
      </c>
    </row>
    <row r="48" spans="1:5" x14ac:dyDescent="0.25">
      <c r="A48" s="40"/>
      <c r="B48" s="148" t="s">
        <v>58</v>
      </c>
      <c r="C48" s="158">
        <v>585</v>
      </c>
      <c r="D48" s="166">
        <v>532</v>
      </c>
      <c r="E48" s="174">
        <v>1117</v>
      </c>
    </row>
    <row r="49" spans="1:5" x14ac:dyDescent="0.25">
      <c r="A49" s="40"/>
      <c r="B49" s="148" t="s">
        <v>62</v>
      </c>
      <c r="C49" s="158">
        <v>1927</v>
      </c>
      <c r="D49" s="166">
        <v>1604</v>
      </c>
      <c r="E49" s="174">
        <v>3531</v>
      </c>
    </row>
    <row r="50" spans="1:5" x14ac:dyDescent="0.25">
      <c r="A50" s="40"/>
      <c r="B50" s="153" t="s">
        <v>63</v>
      </c>
      <c r="C50" s="158">
        <v>277</v>
      </c>
      <c r="D50" s="166">
        <v>247</v>
      </c>
      <c r="E50" s="174">
        <v>524</v>
      </c>
    </row>
    <row r="51" spans="1:5" x14ac:dyDescent="0.25">
      <c r="A51" s="40"/>
      <c r="B51" s="155" t="s">
        <v>2</v>
      </c>
      <c r="C51" s="159">
        <v>9303</v>
      </c>
      <c r="D51" s="167">
        <v>7376</v>
      </c>
      <c r="E51" s="167">
        <v>16679</v>
      </c>
    </row>
    <row r="52" spans="1:5" x14ac:dyDescent="0.25">
      <c r="A52" s="146" t="s">
        <v>10</v>
      </c>
      <c r="B52" s="150" t="s">
        <v>64</v>
      </c>
      <c r="C52" s="160">
        <v>5381</v>
      </c>
      <c r="D52" s="168">
        <v>5983</v>
      </c>
      <c r="E52" s="174">
        <v>11364</v>
      </c>
    </row>
    <row r="53" spans="1:5" x14ac:dyDescent="0.25">
      <c r="A53" s="40"/>
      <c r="B53" s="148" t="s">
        <v>65</v>
      </c>
      <c r="C53" s="158">
        <v>454</v>
      </c>
      <c r="D53" s="166">
        <v>1887</v>
      </c>
      <c r="E53" s="174">
        <v>2341</v>
      </c>
    </row>
    <row r="54" spans="1:5" x14ac:dyDescent="0.25">
      <c r="A54" s="40"/>
      <c r="B54" s="148" t="s">
        <v>66</v>
      </c>
      <c r="C54" s="158">
        <v>1218</v>
      </c>
      <c r="D54" s="166">
        <v>774</v>
      </c>
      <c r="E54" s="174">
        <v>1992</v>
      </c>
    </row>
    <row r="55" spans="1:5" x14ac:dyDescent="0.25">
      <c r="A55" s="40"/>
      <c r="B55" s="153" t="s">
        <v>67</v>
      </c>
      <c r="C55" s="158">
        <v>1938</v>
      </c>
      <c r="D55" s="166">
        <v>1409</v>
      </c>
      <c r="E55" s="174">
        <v>3347</v>
      </c>
    </row>
    <row r="56" spans="1:5" x14ac:dyDescent="0.25">
      <c r="A56" s="40"/>
      <c r="B56" s="155" t="s">
        <v>10</v>
      </c>
      <c r="C56" s="159">
        <v>8991</v>
      </c>
      <c r="D56" s="167">
        <v>10053</v>
      </c>
      <c r="E56" s="167">
        <v>19044</v>
      </c>
    </row>
    <row r="57" spans="1:5" x14ac:dyDescent="0.25">
      <c r="A57" s="146" t="s">
        <v>9</v>
      </c>
      <c r="B57" s="150" t="s">
        <v>68</v>
      </c>
      <c r="C57" s="160">
        <v>1392</v>
      </c>
      <c r="D57" s="168">
        <v>1089</v>
      </c>
      <c r="E57" s="174">
        <v>2481</v>
      </c>
    </row>
    <row r="58" spans="1:5" x14ac:dyDescent="0.25">
      <c r="A58" s="40"/>
      <c r="B58" s="148" t="s">
        <v>69</v>
      </c>
      <c r="C58" s="158">
        <v>1191</v>
      </c>
      <c r="D58" s="166">
        <v>791</v>
      </c>
      <c r="E58" s="174">
        <v>1982</v>
      </c>
    </row>
    <row r="59" spans="1:5" x14ac:dyDescent="0.25">
      <c r="A59" s="40"/>
      <c r="B59" s="153" t="s">
        <v>70</v>
      </c>
      <c r="C59" s="158">
        <v>98</v>
      </c>
      <c r="D59" s="166">
        <v>571</v>
      </c>
      <c r="E59" s="174">
        <v>669</v>
      </c>
    </row>
    <row r="60" spans="1:5" x14ac:dyDescent="0.25">
      <c r="A60" s="40"/>
      <c r="B60" s="154" t="s">
        <v>9</v>
      </c>
      <c r="C60" s="161">
        <v>2681</v>
      </c>
      <c r="D60" s="169">
        <v>2451</v>
      </c>
      <c r="E60" s="169">
        <v>5132</v>
      </c>
    </row>
    <row r="61" spans="1:5" x14ac:dyDescent="0.25">
      <c r="A61" s="146" t="s">
        <v>8</v>
      </c>
      <c r="B61" s="154" t="s">
        <v>8</v>
      </c>
      <c r="C61" s="162">
        <v>7963</v>
      </c>
      <c r="D61" s="170">
        <v>13953</v>
      </c>
      <c r="E61" s="170">
        <v>21916</v>
      </c>
    </row>
    <row r="62" spans="1:5" x14ac:dyDescent="0.25">
      <c r="A62" s="147" t="s">
        <v>7</v>
      </c>
      <c r="B62" s="154" t="s">
        <v>7</v>
      </c>
      <c r="C62" s="162">
        <v>23106</v>
      </c>
      <c r="D62" s="170">
        <v>32102</v>
      </c>
      <c r="E62" s="170">
        <v>55208</v>
      </c>
    </row>
    <row r="63" spans="1:5" x14ac:dyDescent="0.25">
      <c r="A63" s="151" t="s">
        <v>71</v>
      </c>
      <c r="B63" s="154" t="s">
        <v>71</v>
      </c>
      <c r="C63" s="163">
        <v>111</v>
      </c>
      <c r="D63" s="171">
        <v>107</v>
      </c>
      <c r="E63" s="171">
        <v>218</v>
      </c>
    </row>
    <row r="64" spans="1:5" x14ac:dyDescent="0.25">
      <c r="A64" s="149" t="s">
        <v>11</v>
      </c>
      <c r="B64" s="40"/>
      <c r="C64" s="164">
        <v>52155</v>
      </c>
      <c r="D64" s="172">
        <v>66042</v>
      </c>
      <c r="E64" s="175">
        <v>118197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K55"/>
  <sheetViews>
    <sheetView topLeftCell="A57" workbookViewId="0">
      <selection activeCell="G16" sqref="G16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79" t="s">
        <v>102</v>
      </c>
    </row>
    <row r="3" spans="1:8" ht="15.75" x14ac:dyDescent="0.25">
      <c r="A3" s="75" t="s">
        <v>72</v>
      </c>
      <c r="D3" s="76"/>
      <c r="E3" s="176" t="str">
        <f>DWH!B3</f>
        <v>2024/Aug</v>
      </c>
    </row>
    <row r="5" spans="1:8" x14ac:dyDescent="0.25">
      <c r="A5" s="145" t="s">
        <v>5</v>
      </c>
      <c r="C5" s="152" t="s">
        <v>4</v>
      </c>
      <c r="D5" s="153" t="s">
        <v>3</v>
      </c>
      <c r="E5" s="156" t="s">
        <v>6</v>
      </c>
      <c r="G5" s="77"/>
      <c r="H5" s="78"/>
    </row>
    <row r="6" spans="1:8" x14ac:dyDescent="0.25">
      <c r="A6" s="146" t="s">
        <v>2</v>
      </c>
      <c r="B6" s="150" t="s">
        <v>55</v>
      </c>
      <c r="C6" s="157">
        <f>DWH!C46</f>
        <v>6303</v>
      </c>
      <c r="D6" s="157">
        <f>DWH!D46</f>
        <v>4839</v>
      </c>
      <c r="E6" s="157">
        <f>DWH!E46</f>
        <v>11142</v>
      </c>
      <c r="G6" s="79"/>
      <c r="H6" s="78"/>
    </row>
    <row r="7" spans="1:8" x14ac:dyDescent="0.25">
      <c r="A7" s="40"/>
      <c r="B7" s="148" t="s">
        <v>61</v>
      </c>
      <c r="C7" s="157">
        <f>DWH!C47</f>
        <v>211</v>
      </c>
      <c r="D7" s="157">
        <f>DWH!D47</f>
        <v>154</v>
      </c>
      <c r="E7" s="157">
        <f>DWH!E47</f>
        <v>365</v>
      </c>
      <c r="G7" s="79"/>
      <c r="H7" s="78"/>
    </row>
    <row r="8" spans="1:8" x14ac:dyDescent="0.25">
      <c r="A8" s="40"/>
      <c r="B8" s="148" t="s">
        <v>58</v>
      </c>
      <c r="C8" s="157">
        <f>DWH!C48</f>
        <v>585</v>
      </c>
      <c r="D8" s="157">
        <f>DWH!D48</f>
        <v>532</v>
      </c>
      <c r="E8" s="157">
        <f>DWH!E48</f>
        <v>1117</v>
      </c>
      <c r="G8" s="79"/>
      <c r="H8" s="78"/>
    </row>
    <row r="9" spans="1:8" x14ac:dyDescent="0.25">
      <c r="A9" s="40"/>
      <c r="B9" s="148" t="s">
        <v>62</v>
      </c>
      <c r="C9" s="157">
        <f>DWH!C49</f>
        <v>1927</v>
      </c>
      <c r="D9" s="157">
        <f>DWH!D49</f>
        <v>1604</v>
      </c>
      <c r="E9" s="157">
        <f>DWH!E49</f>
        <v>3531</v>
      </c>
      <c r="G9" s="79"/>
      <c r="H9" s="78"/>
    </row>
    <row r="10" spans="1:8" x14ac:dyDescent="0.25">
      <c r="A10" s="40"/>
      <c r="B10" s="153" t="s">
        <v>63</v>
      </c>
      <c r="C10" s="157">
        <f>DWH!C50</f>
        <v>277</v>
      </c>
      <c r="D10" s="157">
        <f>DWH!D50</f>
        <v>247</v>
      </c>
      <c r="E10" s="157">
        <f>DWH!E50</f>
        <v>524</v>
      </c>
      <c r="G10" s="79"/>
      <c r="H10" s="78"/>
    </row>
    <row r="11" spans="1:8" x14ac:dyDescent="0.25">
      <c r="A11" s="40"/>
      <c r="B11" s="155" t="s">
        <v>2</v>
      </c>
      <c r="C11" s="157">
        <f>DWH!C51</f>
        <v>9303</v>
      </c>
      <c r="D11" s="157">
        <f>DWH!D51</f>
        <v>7376</v>
      </c>
      <c r="E11" s="157">
        <f>DWH!E51</f>
        <v>16679</v>
      </c>
      <c r="G11" s="79"/>
      <c r="H11" s="78"/>
    </row>
    <row r="12" spans="1:8" x14ac:dyDescent="0.25">
      <c r="A12" s="146" t="s">
        <v>10</v>
      </c>
      <c r="B12" s="150" t="s">
        <v>64</v>
      </c>
      <c r="C12" s="157">
        <f>DWH!C52</f>
        <v>5381</v>
      </c>
      <c r="D12" s="157">
        <f>DWH!D52</f>
        <v>5983</v>
      </c>
      <c r="E12" s="157">
        <f>DWH!E52</f>
        <v>11364</v>
      </c>
      <c r="G12" s="79"/>
      <c r="H12" s="78"/>
    </row>
    <row r="13" spans="1:8" x14ac:dyDescent="0.25">
      <c r="A13" s="40"/>
      <c r="B13" s="148" t="s">
        <v>65</v>
      </c>
      <c r="C13" s="157">
        <f>DWH!C53</f>
        <v>454</v>
      </c>
      <c r="D13" s="157">
        <f>DWH!D53</f>
        <v>1887</v>
      </c>
      <c r="E13" s="157">
        <f>DWH!E53</f>
        <v>2341</v>
      </c>
      <c r="G13" s="79"/>
      <c r="H13" s="78"/>
    </row>
    <row r="14" spans="1:8" x14ac:dyDescent="0.25">
      <c r="A14" s="40"/>
      <c r="B14" s="148" t="s">
        <v>66</v>
      </c>
      <c r="C14" s="157">
        <f>DWH!C54</f>
        <v>1218</v>
      </c>
      <c r="D14" s="157">
        <f>DWH!D54</f>
        <v>774</v>
      </c>
      <c r="E14" s="157">
        <f>DWH!E54</f>
        <v>1992</v>
      </c>
      <c r="G14" s="79"/>
      <c r="H14" s="78"/>
    </row>
    <row r="15" spans="1:8" x14ac:dyDescent="0.25">
      <c r="A15" s="40"/>
      <c r="B15" s="153" t="s">
        <v>67</v>
      </c>
      <c r="C15" s="157">
        <f>DWH!C55</f>
        <v>1938</v>
      </c>
      <c r="D15" s="157">
        <f>DWH!D55</f>
        <v>1409</v>
      </c>
      <c r="E15" s="157">
        <f>DWH!E55</f>
        <v>3347</v>
      </c>
      <c r="G15" s="79"/>
      <c r="H15" s="78"/>
    </row>
    <row r="16" spans="1:8" x14ac:dyDescent="0.25">
      <c r="A16" s="40"/>
      <c r="B16" s="155" t="s">
        <v>10</v>
      </c>
      <c r="C16" s="157">
        <f>DWH!C56</f>
        <v>8991</v>
      </c>
      <c r="D16" s="157">
        <f>DWH!D56</f>
        <v>10053</v>
      </c>
      <c r="E16" s="157">
        <f>DWH!E56</f>
        <v>19044</v>
      </c>
      <c r="G16" s="79"/>
      <c r="H16" s="78"/>
    </row>
    <row r="17" spans="1:8" x14ac:dyDescent="0.25">
      <c r="A17" s="146" t="s">
        <v>9</v>
      </c>
      <c r="B17" s="150" t="s">
        <v>68</v>
      </c>
      <c r="C17" s="157">
        <f>DWH!C57</f>
        <v>1392</v>
      </c>
      <c r="D17" s="157">
        <f>DWH!D57</f>
        <v>1089</v>
      </c>
      <c r="E17" s="157">
        <f>DWH!E57</f>
        <v>2481</v>
      </c>
      <c r="G17" s="79"/>
      <c r="H17" s="78"/>
    </row>
    <row r="18" spans="1:8" x14ac:dyDescent="0.25">
      <c r="A18" s="40"/>
      <c r="B18" s="148" t="s">
        <v>69</v>
      </c>
      <c r="C18" s="157">
        <f>DWH!C58</f>
        <v>1191</v>
      </c>
      <c r="D18" s="157">
        <f>DWH!D58</f>
        <v>791</v>
      </c>
      <c r="E18" s="157">
        <f>DWH!E58</f>
        <v>1982</v>
      </c>
      <c r="G18" s="79"/>
      <c r="H18" s="78"/>
    </row>
    <row r="19" spans="1:8" x14ac:dyDescent="0.25">
      <c r="A19" s="40"/>
      <c r="B19" s="153" t="s">
        <v>70</v>
      </c>
      <c r="C19" s="157">
        <f>DWH!C59</f>
        <v>98</v>
      </c>
      <c r="D19" s="157">
        <f>DWH!D59</f>
        <v>571</v>
      </c>
      <c r="E19" s="157">
        <f>DWH!E59</f>
        <v>669</v>
      </c>
      <c r="G19" s="79"/>
      <c r="H19" s="78"/>
    </row>
    <row r="20" spans="1:8" x14ac:dyDescent="0.25">
      <c r="A20" s="40"/>
      <c r="B20" s="154" t="s">
        <v>9</v>
      </c>
      <c r="C20" s="157">
        <f>DWH!C60</f>
        <v>2681</v>
      </c>
      <c r="D20" s="157">
        <f>DWH!D60</f>
        <v>2451</v>
      </c>
      <c r="E20" s="157">
        <f>DWH!E60</f>
        <v>5132</v>
      </c>
      <c r="G20" s="79"/>
      <c r="H20" s="78"/>
    </row>
    <row r="21" spans="1:8" x14ac:dyDescent="0.25">
      <c r="A21" s="146" t="s">
        <v>8</v>
      </c>
      <c r="B21" s="154" t="s">
        <v>8</v>
      </c>
      <c r="C21" s="157">
        <f>DWH!C61</f>
        <v>7963</v>
      </c>
      <c r="D21" s="157">
        <f>DWH!D61</f>
        <v>13953</v>
      </c>
      <c r="E21" s="157">
        <f>DWH!E61</f>
        <v>21916</v>
      </c>
      <c r="G21" s="79"/>
      <c r="H21" s="78"/>
    </row>
    <row r="22" spans="1:8" x14ac:dyDescent="0.25">
      <c r="A22" s="147" t="s">
        <v>7</v>
      </c>
      <c r="B22" s="154" t="s">
        <v>7</v>
      </c>
      <c r="C22" s="157">
        <f>DWH!C62</f>
        <v>23106</v>
      </c>
      <c r="D22" s="157">
        <f>DWH!D62</f>
        <v>32102</v>
      </c>
      <c r="E22" s="157">
        <f>DWH!E62</f>
        <v>55208</v>
      </c>
      <c r="G22" s="79"/>
      <c r="H22" s="78"/>
    </row>
    <row r="23" spans="1:8" x14ac:dyDescent="0.25">
      <c r="A23" s="151" t="s">
        <v>71</v>
      </c>
      <c r="B23" s="154" t="s">
        <v>71</v>
      </c>
      <c r="C23" s="157">
        <f>DWH!C63</f>
        <v>111</v>
      </c>
      <c r="D23" s="157">
        <f>DWH!D63</f>
        <v>107</v>
      </c>
      <c r="E23" s="157">
        <f>DWH!E63</f>
        <v>218</v>
      </c>
      <c r="G23" s="79"/>
      <c r="H23" s="78"/>
    </row>
    <row r="24" spans="1:8" x14ac:dyDescent="0.25">
      <c r="A24" s="149" t="s">
        <v>11</v>
      </c>
      <c r="B24" s="40"/>
      <c r="C24" s="157">
        <f>DWH!C64</f>
        <v>52155</v>
      </c>
      <c r="D24" s="157">
        <f>DWH!D64</f>
        <v>66042</v>
      </c>
      <c r="E24" s="157">
        <f>DWH!E64</f>
        <v>118197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109</v>
      </c>
      <c r="G26" s="79"/>
      <c r="H26" s="78"/>
    </row>
    <row r="27" spans="1:8" x14ac:dyDescent="0.25">
      <c r="C27" s="81" t="str">
        <f>CONCATENATE(C26,"    ",C35)</f>
        <v>Frauen    N = 52.155</v>
      </c>
      <c r="D27" s="81" t="str">
        <f>CONCATENATE(D26,"   ",D35)</f>
        <v>Männer *)   N = 66.042</v>
      </c>
      <c r="E27" s="82" t="s">
        <v>23</v>
      </c>
      <c r="G27" s="79"/>
      <c r="H27" s="78"/>
    </row>
    <row r="28" spans="1:8" x14ac:dyDescent="0.25">
      <c r="B28" t="s">
        <v>73</v>
      </c>
      <c r="C28" s="83">
        <f>C22/C$24</f>
        <v>0.44302559677883235</v>
      </c>
      <c r="D28" s="83">
        <f>D22/D$24</f>
        <v>0.48608461282214349</v>
      </c>
      <c r="E28" s="84">
        <f>E22/E$24</f>
        <v>0.46708461297664067</v>
      </c>
      <c r="G28" s="79"/>
      <c r="H28" s="78"/>
    </row>
    <row r="29" spans="1:8" x14ac:dyDescent="0.25">
      <c r="B29" t="s">
        <v>74</v>
      </c>
      <c r="C29" s="83">
        <f>C21/C$24</f>
        <v>0.15267951299012558</v>
      </c>
      <c r="D29" s="83">
        <f>D21/D$24</f>
        <v>0.21127464340873989</v>
      </c>
      <c r="E29" s="84">
        <f>E21/E$24</f>
        <v>0.18541925767997497</v>
      </c>
      <c r="G29" s="79"/>
      <c r="H29" s="78"/>
    </row>
    <row r="30" spans="1:8" x14ac:dyDescent="0.25">
      <c r="B30" t="s">
        <v>75</v>
      </c>
      <c r="C30" s="83">
        <f>C20/C$24</f>
        <v>5.1404467452784965E-2</v>
      </c>
      <c r="D30" s="83">
        <f>D20/D$24</f>
        <v>3.71127464340874E-2</v>
      </c>
      <c r="E30" s="84">
        <f>E20/E$24</f>
        <v>4.3419037708232869E-2</v>
      </c>
      <c r="G30" s="85"/>
      <c r="H30" s="86"/>
    </row>
    <row r="31" spans="1:8" x14ac:dyDescent="0.25">
      <c r="B31" t="s">
        <v>76</v>
      </c>
      <c r="C31" s="83">
        <f>C12/C$24</f>
        <v>0.1031732336305244</v>
      </c>
      <c r="D31" s="83">
        <f>D12/D$24</f>
        <v>9.0593864510463043E-2</v>
      </c>
      <c r="E31" s="84">
        <f>E12/E$24</f>
        <v>9.6144572197263883E-2</v>
      </c>
    </row>
    <row r="32" spans="1:8" x14ac:dyDescent="0.25">
      <c r="B32" t="s">
        <v>77</v>
      </c>
      <c r="C32" s="83">
        <f>(C16-C12)/C$24</f>
        <v>6.9216757741347903E-2</v>
      </c>
      <c r="D32" s="83">
        <f>(D16-D12)/D$24</f>
        <v>6.1627449198994579E-2</v>
      </c>
      <c r="E32" s="84">
        <f>(E16-E12)/E$24</f>
        <v>6.4976268433208959E-2</v>
      </c>
    </row>
    <row r="33" spans="2:11" x14ac:dyDescent="0.25">
      <c r="B33" t="s">
        <v>78</v>
      </c>
      <c r="C33" s="83">
        <f>C11/$C$24</f>
        <v>0.17837215990796665</v>
      </c>
      <c r="D33" s="83">
        <f>D11/D$24</f>
        <v>0.11168650252869386</v>
      </c>
      <c r="E33" s="84">
        <f>E11/E$24</f>
        <v>0.14111187255175681</v>
      </c>
    </row>
    <row r="34" spans="2:11" x14ac:dyDescent="0.25">
      <c r="C34" s="87">
        <f>SUM(C28:C33)</f>
        <v>0.9978717285015819</v>
      </c>
      <c r="D34" s="87">
        <f>SUM(D28:D33)</f>
        <v>0.99837981890312211</v>
      </c>
      <c r="E34" s="87">
        <f>SUM(E28:E33)</f>
        <v>0.99815562154707815</v>
      </c>
    </row>
    <row r="35" spans="2:11" x14ac:dyDescent="0.25">
      <c r="C35" s="88" t="str">
        <f>CONCATENATE("N = ",TEXT(C24,"#.##0"))</f>
        <v>N = 52.155</v>
      </c>
      <c r="D35" s="88" t="str">
        <f>CONCATENATE("N = ",TEXT(D24,"#.##0"))</f>
        <v>N = 66.042</v>
      </c>
      <c r="E35" s="89" t="str">
        <f>CONCATENATE("N=",TEXT(E24,"#.##0"))</f>
        <v>N=118.197</v>
      </c>
    </row>
    <row r="37" spans="2:11" x14ac:dyDescent="0.25">
      <c r="B37" s="90" t="s">
        <v>79</v>
      </c>
    </row>
    <row r="39" spans="2:11" ht="15.75" thickBot="1" x14ac:dyDescent="0.3">
      <c r="B39" s="80"/>
      <c r="C39" t="s">
        <v>80</v>
      </c>
      <c r="J39" s="91"/>
      <c r="K39" s="91"/>
    </row>
    <row r="40" spans="2:11" x14ac:dyDescent="0.25">
      <c r="B40" s="92"/>
      <c r="C40" s="93" t="s">
        <v>5</v>
      </c>
      <c r="D40" s="93" t="s">
        <v>22</v>
      </c>
      <c r="J40" s="94"/>
      <c r="K40" s="95"/>
    </row>
    <row r="41" spans="2:11" x14ac:dyDescent="0.25">
      <c r="B41" s="96" t="s">
        <v>73</v>
      </c>
      <c r="C41" s="97">
        <f>E22</f>
        <v>55208</v>
      </c>
      <c r="D41" s="95">
        <f>C41/$C$55</f>
        <v>0.46708461297664067</v>
      </c>
      <c r="J41" s="94"/>
      <c r="K41" s="95"/>
    </row>
    <row r="42" spans="2:11" x14ac:dyDescent="0.25">
      <c r="B42" s="96" t="s">
        <v>74</v>
      </c>
      <c r="C42" s="97">
        <f>E21</f>
        <v>21916</v>
      </c>
      <c r="D42" s="95">
        <f t="shared" ref="D42:D54" si="0">C42/$C$55</f>
        <v>0.18541925767997497</v>
      </c>
      <c r="J42" s="94"/>
      <c r="K42" s="95"/>
    </row>
    <row r="43" spans="2:11" x14ac:dyDescent="0.25">
      <c r="B43" s="96" t="s">
        <v>81</v>
      </c>
      <c r="C43" s="97">
        <f>E19</f>
        <v>669</v>
      </c>
      <c r="D43" s="95">
        <f t="shared" si="0"/>
        <v>5.6600421330490619E-3</v>
      </c>
      <c r="J43" s="94"/>
      <c r="K43" s="95"/>
    </row>
    <row r="44" spans="2:11" x14ac:dyDescent="0.25">
      <c r="B44" s="96" t="s">
        <v>82</v>
      </c>
      <c r="C44" s="97">
        <f>E18</f>
        <v>1982</v>
      </c>
      <c r="D44" s="95">
        <f t="shared" si="0"/>
        <v>1.6768615108674501E-2</v>
      </c>
      <c r="J44" s="94"/>
      <c r="K44" s="95"/>
    </row>
    <row r="45" spans="2:11" x14ac:dyDescent="0.25">
      <c r="B45" s="96" t="s">
        <v>48</v>
      </c>
      <c r="C45" s="97">
        <f>E17</f>
        <v>2481</v>
      </c>
      <c r="D45" s="95">
        <f t="shared" si="0"/>
        <v>2.0990380466509303E-2</v>
      </c>
      <c r="J45" s="94"/>
      <c r="K45" s="95"/>
    </row>
    <row r="46" spans="2:11" x14ac:dyDescent="0.25">
      <c r="B46" s="96" t="s">
        <v>76</v>
      </c>
      <c r="C46" s="97">
        <f>E12</f>
        <v>11364</v>
      </c>
      <c r="D46" s="95">
        <f t="shared" si="0"/>
        <v>9.6144572197263883E-2</v>
      </c>
      <c r="J46" s="94"/>
      <c r="K46" s="95"/>
    </row>
    <row r="47" spans="2:11" x14ac:dyDescent="0.25">
      <c r="B47" s="96" t="s">
        <v>83</v>
      </c>
      <c r="C47" s="97">
        <f>E13</f>
        <v>2341</v>
      </c>
      <c r="D47" s="95">
        <f t="shared" si="0"/>
        <v>1.9805917239862265E-2</v>
      </c>
      <c r="J47" s="94"/>
      <c r="K47" s="95"/>
    </row>
    <row r="48" spans="2:11" x14ac:dyDescent="0.25">
      <c r="B48" s="96" t="s">
        <v>84</v>
      </c>
      <c r="C48" s="97">
        <f>E14</f>
        <v>1992</v>
      </c>
      <c r="D48" s="95">
        <f t="shared" si="0"/>
        <v>1.6853219624863577E-2</v>
      </c>
      <c r="J48" s="94"/>
      <c r="K48" s="95"/>
    </row>
    <row r="49" spans="2:11" x14ac:dyDescent="0.25">
      <c r="B49" s="96" t="s">
        <v>52</v>
      </c>
      <c r="C49" s="97">
        <f>E15</f>
        <v>3347</v>
      </c>
      <c r="D49" s="95">
        <f t="shared" si="0"/>
        <v>2.8317131568483124E-2</v>
      </c>
      <c r="J49" s="94"/>
      <c r="K49" s="95"/>
    </row>
    <row r="50" spans="2:11" x14ac:dyDescent="0.25">
      <c r="B50" s="96" t="s">
        <v>85</v>
      </c>
      <c r="C50" s="97">
        <f>E7</f>
        <v>365</v>
      </c>
      <c r="D50" s="95">
        <f t="shared" si="0"/>
        <v>3.0880648409012073E-3</v>
      </c>
      <c r="J50" s="94"/>
      <c r="K50" s="95"/>
    </row>
    <row r="51" spans="2:11" x14ac:dyDescent="0.25">
      <c r="B51" s="96" t="s">
        <v>58</v>
      </c>
      <c r="C51" s="97">
        <f>E8+E10</f>
        <v>1641</v>
      </c>
      <c r="D51" s="95">
        <f t="shared" si="0"/>
        <v>1.3883601106627072E-2</v>
      </c>
      <c r="J51" s="94"/>
      <c r="K51" s="95"/>
    </row>
    <row r="52" spans="2:11" x14ac:dyDescent="0.25">
      <c r="B52" s="96" t="s">
        <v>55</v>
      </c>
      <c r="C52" s="97">
        <f>E6+E9</f>
        <v>14673</v>
      </c>
      <c r="D52" s="95">
        <f t="shared" si="0"/>
        <v>0.12414020660422853</v>
      </c>
      <c r="J52" s="94"/>
      <c r="K52" s="95"/>
    </row>
    <row r="53" spans="2:11" x14ac:dyDescent="0.25">
      <c r="B53" s="96" t="s">
        <v>86</v>
      </c>
      <c r="C53" s="97">
        <f>E23</f>
        <v>218</v>
      </c>
      <c r="D53" s="95">
        <f t="shared" si="0"/>
        <v>1.8443784529218171E-3</v>
      </c>
      <c r="J53" s="94"/>
      <c r="K53" s="95"/>
    </row>
    <row r="54" spans="2:11" ht="15.75" thickBot="1" x14ac:dyDescent="0.3">
      <c r="B54" s="98" t="s">
        <v>23</v>
      </c>
      <c r="C54" s="99">
        <f>E24</f>
        <v>118197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118197</v>
      </c>
      <c r="D55" s="100">
        <f>SUM(D41:D53)</f>
        <v>0.99999999999999989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H21"/>
  <sheetViews>
    <sheetView topLeftCell="A13" workbookViewId="0">
      <selection activeCell="G16" sqref="G16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90</v>
      </c>
    </row>
    <row r="2" spans="1:8" x14ac:dyDescent="0.25">
      <c r="A2" t="s">
        <v>104</v>
      </c>
      <c r="F2" s="101"/>
      <c r="G2" s="101"/>
      <c r="H2" s="101"/>
    </row>
    <row r="4" spans="1:8" x14ac:dyDescent="0.25">
      <c r="B4" s="203">
        <v>45505</v>
      </c>
      <c r="C4" s="204">
        <v>45139</v>
      </c>
    </row>
    <row r="5" spans="1:8" x14ac:dyDescent="0.25">
      <c r="A5" s="202" t="s">
        <v>7</v>
      </c>
      <c r="B5" s="199">
        <v>0.3001696056670341</v>
      </c>
      <c r="C5" s="207">
        <v>0.30083740137500004</v>
      </c>
      <c r="E5" s="102"/>
      <c r="G5" s="200"/>
      <c r="H5" s="103"/>
    </row>
    <row r="6" spans="1:8" x14ac:dyDescent="0.25">
      <c r="A6" s="202" t="s">
        <v>8</v>
      </c>
      <c r="B6" s="199">
        <v>0.11148502411943684</v>
      </c>
      <c r="C6" s="208">
        <v>0.10176835595498449</v>
      </c>
      <c r="G6" s="201"/>
    </row>
    <row r="7" spans="1:8" x14ac:dyDescent="0.25">
      <c r="A7" s="202" t="s">
        <v>75</v>
      </c>
      <c r="B7" s="199">
        <v>7.554559586175652E-2</v>
      </c>
      <c r="C7" s="208">
        <v>5.9609557283620246E-2</v>
      </c>
      <c r="G7" s="201"/>
    </row>
    <row r="8" spans="1:8" x14ac:dyDescent="0.25">
      <c r="A8" s="202" t="s">
        <v>76</v>
      </c>
      <c r="B8" s="199">
        <v>9.0663743769407709E-2</v>
      </c>
      <c r="C8" s="208">
        <v>9.4221609542668755E-2</v>
      </c>
      <c r="G8" s="201"/>
    </row>
    <row r="9" spans="1:8" x14ac:dyDescent="0.25">
      <c r="A9" s="202" t="s">
        <v>77</v>
      </c>
      <c r="B9" s="199">
        <v>6.7944262912435924E-2</v>
      </c>
      <c r="C9" s="208">
        <v>6.2656445703179214E-2</v>
      </c>
      <c r="G9" s="201"/>
    </row>
    <row r="10" spans="1:8" x14ac:dyDescent="0.25">
      <c r="A10" s="202" t="s">
        <v>88</v>
      </c>
      <c r="B10" s="199">
        <v>4.6946167078845309E-2</v>
      </c>
      <c r="C10" s="205">
        <v>4.3032800828911352E-2</v>
      </c>
      <c r="G10" s="201"/>
    </row>
    <row r="11" spans="1:8" x14ac:dyDescent="0.25">
      <c r="A11" s="202" t="s">
        <v>89</v>
      </c>
      <c r="B11" s="199">
        <v>0.113398975929</v>
      </c>
      <c r="C11" s="206">
        <v>0.106648086068</v>
      </c>
      <c r="G11" s="201"/>
    </row>
    <row r="12" spans="1:8" x14ac:dyDescent="0.25">
      <c r="G12" s="201"/>
    </row>
    <row r="13" spans="1:8" x14ac:dyDescent="0.25">
      <c r="B13" s="90" t="s">
        <v>79</v>
      </c>
    </row>
    <row r="15" spans="1:8" ht="30" x14ac:dyDescent="0.25">
      <c r="C15" s="113">
        <f>B4</f>
        <v>45505</v>
      </c>
      <c r="D15" s="104" t="s">
        <v>89</v>
      </c>
      <c r="E15" s="113">
        <f>C4</f>
        <v>45139</v>
      </c>
      <c r="F15" s="104" t="s">
        <v>89</v>
      </c>
    </row>
    <row r="16" spans="1:8" x14ac:dyDescent="0.25">
      <c r="B16" t="s">
        <v>7</v>
      </c>
      <c r="C16" s="105">
        <f t="shared" ref="C16:C21" si="0">B5</f>
        <v>0.3001696056670341</v>
      </c>
      <c r="D16" s="105">
        <f>B11</f>
        <v>0.113398975929</v>
      </c>
      <c r="E16" s="105">
        <f t="shared" ref="E16:E21" si="1">C5</f>
        <v>0.30083740137500004</v>
      </c>
      <c r="F16" s="105">
        <f>C11</f>
        <v>0.106648086068</v>
      </c>
    </row>
    <row r="17" spans="2:6" x14ac:dyDescent="0.25">
      <c r="B17" t="s">
        <v>8</v>
      </c>
      <c r="C17" s="105">
        <f t="shared" si="0"/>
        <v>0.11148502411943684</v>
      </c>
      <c r="D17" s="105">
        <f>B11</f>
        <v>0.113398975929</v>
      </c>
      <c r="E17" s="105">
        <f t="shared" si="1"/>
        <v>0.10176835595498449</v>
      </c>
      <c r="F17" s="105">
        <f>C11</f>
        <v>0.106648086068</v>
      </c>
    </row>
    <row r="18" spans="2:6" x14ac:dyDescent="0.25">
      <c r="B18" t="s">
        <v>75</v>
      </c>
      <c r="C18" s="105">
        <f t="shared" si="0"/>
        <v>7.554559586175652E-2</v>
      </c>
      <c r="D18" s="105">
        <f>B11</f>
        <v>0.113398975929</v>
      </c>
      <c r="E18" s="105">
        <f t="shared" si="1"/>
        <v>5.9609557283620246E-2</v>
      </c>
      <c r="F18" s="105">
        <f>C11</f>
        <v>0.106648086068</v>
      </c>
    </row>
    <row r="19" spans="2:6" x14ac:dyDescent="0.25">
      <c r="B19" t="s">
        <v>76</v>
      </c>
      <c r="C19" s="105">
        <f t="shared" si="0"/>
        <v>9.0663743769407709E-2</v>
      </c>
      <c r="D19" s="105">
        <f>B11</f>
        <v>0.113398975929</v>
      </c>
      <c r="E19" s="105">
        <f t="shared" si="1"/>
        <v>9.4221609542668755E-2</v>
      </c>
      <c r="F19" s="105">
        <f>C11</f>
        <v>0.106648086068</v>
      </c>
    </row>
    <row r="20" spans="2:6" x14ac:dyDescent="0.25">
      <c r="B20" t="s">
        <v>77</v>
      </c>
      <c r="C20" s="105">
        <f t="shared" si="0"/>
        <v>6.7944262912435924E-2</v>
      </c>
      <c r="D20" s="105">
        <f>B11</f>
        <v>0.113398975929</v>
      </c>
      <c r="E20" s="105">
        <f t="shared" si="1"/>
        <v>6.2656445703179214E-2</v>
      </c>
      <c r="F20" s="105">
        <f>C11</f>
        <v>0.106648086068</v>
      </c>
    </row>
    <row r="21" spans="2:6" x14ac:dyDescent="0.25">
      <c r="B21" t="s">
        <v>88</v>
      </c>
      <c r="C21" s="105">
        <f t="shared" si="0"/>
        <v>4.6946167078845309E-2</v>
      </c>
      <c r="D21" s="105">
        <f>B11</f>
        <v>0.113398975929</v>
      </c>
      <c r="E21" s="105">
        <f t="shared" si="1"/>
        <v>4.3032800828911352E-2</v>
      </c>
      <c r="F21" s="105">
        <f>C11</f>
        <v>0.106648086068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Barbara Habison</cp:lastModifiedBy>
  <cp:lastPrinted>2024-03-18T10:25:22Z</cp:lastPrinted>
  <dcterms:created xsi:type="dcterms:W3CDTF">2015-09-10T08:54:52Z</dcterms:created>
  <dcterms:modified xsi:type="dcterms:W3CDTF">2024-09-16T10:28:27Z</dcterms:modified>
</cp:coreProperties>
</file>