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5\"/>
    </mc:Choice>
  </mc:AlternateContent>
  <xr:revisionPtr revIDLastSave="0" documentId="13_ncr:1_{CAF188A2-ECFB-4762-AD13-418432EE70EC}" xr6:coauthVersionLast="47" xr6:coauthVersionMax="47" xr10:uidLastSave="{00000000-0000-0000-0000-000000000000}"/>
  <bookViews>
    <workbookView xWindow="1905" yWindow="1905" windowWidth="21600" windowHeight="11295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<sst xmlns="http://schemas.openxmlformats.org/spreadsheetml/2006/main" count="208" uniqueCount="114">
  <si>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</si>
  <si>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</si>
  <si>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</si>
  <si>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</si>
  <si>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</si>
  <si>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</si>
  <si>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</si>
  <si>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</si>
  <si>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</si>
  <si>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</si>
  <si>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</si>
  <si>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</si>
  <si>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</si>
  <si>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</si>
  <si>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</si>
  <si>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</si>
  <si>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</si>
  <si>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</si>
  <si>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</si>
  <si>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</si>
  <si>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</si>
  <si>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</si>
  <si>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</si>
  <si>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</si>
  <si>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</si>
  <si>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</si>
  <si>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</si>
  <si>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</si>
  <si>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</si>
  <si>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</si>
  <si>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</si>
  <si>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</si>
  <si>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</si>
  <si>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</si>
  <si>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</si>
  <si>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</si>
  <si>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</si>
  <si>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</si>
  <si>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</si>
  <si>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</si>
  <si>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</si>
  <si>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</si>
  <si>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</si>
  <si>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</si>
  <si>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</si>
  <si>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</si>
  <si>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</si>
  <si>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</si>
  <si>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</si>
  <si>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</si>
  <si>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</si>
  <si>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</si>
  <si>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</si>
  <si>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</si>
  <si>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</si>
  <si>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</si>
  <si>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</si>
  <si>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</si>
  <si>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</si>
  <si>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</si>
  <si>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</si>
  <si>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</si>
  <si>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</si>
  <si>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</si>
  <si>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</si>
  <si>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</si>
  <si>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</si>
  <si>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</si>
  <si>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</si>
  <si>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</si>
  <si>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</si>
  <si>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</si>
  <si>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</si>
  <si>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</si>
  <si>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</si>
  <si>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</si>
  <si>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</si>
  <si>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</si>
  <si>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</si>
  <si>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</si>
  <si>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</si>
  <si>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</si>
  <si>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</si>
  <si>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</si>
  <si>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</si>
  <si>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</si>
  <si>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</si>
  <si>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</si>
  <si>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</si>
  <si>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</si>
  <si>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</si>
  <si>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</si>
  <si>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</si>
  <si>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</si>
  <si>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</si>
  <si>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</si>
  <si>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</si>
  <si>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</si>
  <si>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</si>
  <si>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</si>
  <si>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</si>
  <si>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</si>
  <si>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</si>
  <si>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</si>
  <si>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</si>
  <si>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</si>
  <si>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</si>
  <si>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</si>
  <si>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</si>
  <si>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</si>
  <si>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M:\03_Controlling &amp; Statistik\04_Statistik\1_Monatsberichte\25+_Arbeitslosenquoten\39-41_ALQ nach Ausbildung/900_zeitreihen_alq_ausbildung_wien_ab_2014</t>
  </si>
  <si>
    <t>2025/Feb</t>
  </si>
  <si>
    <r>
      <t xml:space="preserve">47,7% der arbeitslosen Personen hat lediglich Pflichtschulausbildung, 18,9% verfügen über einen Lehrabschluss; in Summe weisen 66,5% aller arbeitslosen Personen maximal Lehrausbildung auf. </t>
    </r>
    <r>
      <rPr>
        <sz val="11"/>
        <rFont val="Calibri"/>
        <family val="2"/>
      </rPr>
      <t>Personen mit Lehrabschluss sind allerdings im Vorteil: 30,2% der (sofort verfügbaren) offenen Stellen verlangt diese Qualifikation.</t>
    </r>
  </si>
  <si>
    <t>Bei der differenzierten Betrachtung arbeitsloser Personen nach Geschlecht zeigt sich ein Unterschied beim Anteil von Personen mit Pflichtschulausbildung (Männer: 49,8%, Frauen: 44,7%), noch deutlicher ist der Unterschied beim Anteil von Personen mit Lehrabschluss: 15,2% der arbeitslosen Frauen, aber 21,5%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</si>
</sst>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</cellStyleXfs>
  <cellXfs count="209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91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53.341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0.44665454340938487</c:v>
                </c:pt>
                <c:pt idx="1">
                  <c:v>0.15160945614067978</c:v>
                </c:pt>
                <c:pt idx="2">
                  <c:v>5.1067659024015298E-2</c:v>
                </c:pt>
                <c:pt idx="3">
                  <c:v>9.9491948032470329E-2</c:v>
                </c:pt>
                <c:pt idx="4">
                  <c:v>6.750904557469864E-2</c:v>
                </c:pt>
                <c:pt idx="5">
                  <c:v>0.18083650475244184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76.628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0.49755963877433834</c:v>
                </c:pt>
                <c:pt idx="1">
                  <c:v>0.21472568773816358</c:v>
                </c:pt>
                <c:pt idx="2">
                  <c:v>3.9280680691131178E-2</c:v>
                </c:pt>
                <c:pt idx="3">
                  <c:v>8.4551338936159112E-2</c:v>
                </c:pt>
                <c:pt idx="4">
                  <c:v>5.8333768335334345E-2</c:v>
                </c:pt>
                <c:pt idx="5">
                  <c:v>0.10338257555984758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66844228389457"/>
          <c:y val="0.38461646140386296"/>
          <c:w val="0.3054436363938711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Feb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6.577963717954851E-3"/>
                  <c:y val="5.80395765136099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2.1926545726516236E-3"/>
                  <c:y val="6.012327110796537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0.32541107751829096</c:v>
                </c:pt>
                <c:pt idx="1">
                  <c:v>0.1234336159456384</c:v>
                </c:pt>
                <c:pt idx="2">
                  <c:v>8.3836577629174264E-2</c:v>
                </c:pt>
                <c:pt idx="3">
                  <c:v>9.3904072554532952E-2</c:v>
                </c:pt>
                <c:pt idx="4">
                  <c:v>7.1304398390496668E-2</c:v>
                </c:pt>
                <c:pt idx="5">
                  <c:v>4.9429395397547024E-2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Feb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1926545726516236E-3"/>
                  <c:y val="5.473921377805302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0.34196553646311784</c:v>
                </c:pt>
                <c:pt idx="1">
                  <c:v>0.11867151719777042</c:v>
                </c:pt>
                <c:pt idx="2">
                  <c:v>6.8846469498624746E-2</c:v>
                </c:pt>
                <c:pt idx="3">
                  <c:v>9.89549004617883E-2</c:v>
                </c:pt>
                <c:pt idx="4">
                  <c:v>6.5783130362784797E-2</c:v>
                </c:pt>
                <c:pt idx="5">
                  <c:v>4.3833396738766441E-2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0.123541153769</c:v>
                </c:pt>
                <c:pt idx="1">
                  <c:v>0.123541153769</c:v>
                </c:pt>
                <c:pt idx="2">
                  <c:v>0.123541153769</c:v>
                </c:pt>
                <c:pt idx="3">
                  <c:v>0.123541153769</c:v>
                </c:pt>
                <c:pt idx="4">
                  <c:v>0.123541153769</c:v>
                </c:pt>
                <c:pt idx="5">
                  <c:v>0.123541153769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0.120882649072</c:v>
                </c:pt>
                <c:pt idx="1">
                  <c:v>0.120882649072</c:v>
                </c:pt>
                <c:pt idx="2">
                  <c:v>0.120882649072</c:v>
                </c:pt>
                <c:pt idx="3">
                  <c:v>0.120882649072</c:v>
                </c:pt>
                <c:pt idx="4">
                  <c:v>0.120882649072</c:v>
                </c:pt>
                <c:pt idx="5">
                  <c:v>0.120882649072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53.341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0.44665454340938487</c:v>
                </c:pt>
                <c:pt idx="1">
                  <c:v>0.15160945614067978</c:v>
                </c:pt>
                <c:pt idx="2">
                  <c:v>5.1067659024015298E-2</c:v>
                </c:pt>
                <c:pt idx="3">
                  <c:v>9.9491948032470329E-2</c:v>
                </c:pt>
                <c:pt idx="4">
                  <c:v>6.750904557469864E-2</c:v>
                </c:pt>
                <c:pt idx="5">
                  <c:v>0.18083650475244184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76.628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0.49755963877433834</c:v>
                </c:pt>
                <c:pt idx="1">
                  <c:v>0.21472568773816358</c:v>
                </c:pt>
                <c:pt idx="2">
                  <c:v>3.9280680691131178E-2</c:v>
                </c:pt>
                <c:pt idx="3">
                  <c:v>8.4551338936159112E-2</c:v>
                </c:pt>
                <c:pt idx="4">
                  <c:v>5.8333768335334345E-2</c:v>
                </c:pt>
                <c:pt idx="5">
                  <c:v>0.10338257555984758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980800650183838"/>
          <c:y val="0.38461646140386296"/>
          <c:w val="0.30683288661027663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Feb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0.32541107751829096</c:v>
                </c:pt>
                <c:pt idx="1">
                  <c:v>0.1234336159456384</c:v>
                </c:pt>
                <c:pt idx="2">
                  <c:v>8.3836577629174264E-2</c:v>
                </c:pt>
                <c:pt idx="3">
                  <c:v>9.3904072554532952E-2</c:v>
                </c:pt>
                <c:pt idx="4">
                  <c:v>7.1304398390496668E-2</c:v>
                </c:pt>
                <c:pt idx="5">
                  <c:v>4.9429395397547024E-2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Feb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0.34196553646311784</c:v>
                </c:pt>
                <c:pt idx="1">
                  <c:v>0.11867151719777042</c:v>
                </c:pt>
                <c:pt idx="2">
                  <c:v>6.8846469498624746E-2</c:v>
                </c:pt>
                <c:pt idx="3">
                  <c:v>9.89549004617883E-2</c:v>
                </c:pt>
                <c:pt idx="4">
                  <c:v>6.5783130362784797E-2</c:v>
                </c:pt>
                <c:pt idx="5">
                  <c:v>4.3833396738766441E-2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0.123541153769</c:v>
                </c:pt>
                <c:pt idx="1">
                  <c:v>0.123541153769</c:v>
                </c:pt>
                <c:pt idx="2">
                  <c:v>0.123541153769</c:v>
                </c:pt>
                <c:pt idx="3">
                  <c:v>0.123541153769</c:v>
                </c:pt>
                <c:pt idx="4">
                  <c:v>0.123541153769</c:v>
                </c:pt>
                <c:pt idx="5">
                  <c:v>0.123541153769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0.120882649072</c:v>
                </c:pt>
                <c:pt idx="1">
                  <c:v>0.120882649072</c:v>
                </c:pt>
                <c:pt idx="2">
                  <c:v>0.120882649072</c:v>
                </c:pt>
                <c:pt idx="3">
                  <c:v>0.120882649072</c:v>
                </c:pt>
                <c:pt idx="4">
                  <c:v>0.120882649072</c:v>
                </c:pt>
                <c:pt idx="5">
                  <c:v>0.120882649072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</xdr:colOff>
      <xdr:row>98</xdr:row>
      <xdr:rowOff>86590</xdr:rowOff>
    </xdr:from>
    <xdr:to>
      <xdr:col>4</xdr:col>
      <xdr:colOff>714908</xdr:colOff>
      <xdr:row>118</xdr:row>
      <xdr:rowOff>23560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8396214-E2D0-BC39-3BFE-465908F95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21301363"/>
          <a:ext cx="5849748" cy="374697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activeCell="C69" sqref="C69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3" t="s">
        <v>109</v>
      </c>
      <c r="B1" s="44"/>
      <c r="C1" s="44"/>
      <c r="D1" s="44"/>
      <c r="E1" s="44"/>
    </row>
    <row r="2" spans="1:5" ht="21" x14ac:dyDescent="0.35">
      <c r="A2" s="203"/>
      <c r="B2" s="113">
        <f>Diagramm_ALQ!B4</f>
        <v>45689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1" t="s">
        <v>13</v>
      </c>
      <c r="B4" s="47"/>
      <c r="D4" s="45"/>
      <c r="E4" s="44"/>
    </row>
    <row r="5" spans="1:5" ht="36" customHeight="1" x14ac:dyDescent="0.25">
      <c r="A5" s="206" t="s">
        <v>104</v>
      </c>
      <c r="B5" s="206"/>
      <c r="C5" s="206"/>
      <c r="D5" s="206"/>
      <c r="E5" s="206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3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5"/>
      <c r="B10" s="48" t="s">
        <v>19</v>
      </c>
      <c r="C10" s="48"/>
      <c r="D10" s="48" t="s">
        <v>12</v>
      </c>
      <c r="E10" s="56" t="s">
        <v>1</v>
      </c>
    </row>
    <row r="11" spans="1:5" s="60" customFormat="1" ht="15.75" x14ac:dyDescent="0.25">
      <c r="A11" s="57"/>
      <c r="B11" s="58"/>
      <c r="C11" s="58"/>
      <c r="D11" s="58"/>
      <c r="E11" s="59"/>
    </row>
    <row r="12" spans="1:5" s="60" customFormat="1" ht="15.75" x14ac:dyDescent="0.25">
      <c r="A12" s="63" t="s">
        <v>15</v>
      </c>
      <c r="B12" s="65">
        <f>DWH!E5</f>
        <v>129969</v>
      </c>
      <c r="C12" s="66"/>
      <c r="D12" s="65">
        <f>DWH!F5</f>
        <v>8332</v>
      </c>
      <c r="E12" s="105">
        <f>DWH!G5</f>
        <v>6.8498894250926895E-2</v>
      </c>
    </row>
    <row r="13" spans="1:5" s="60" customFormat="1" ht="15.75" x14ac:dyDescent="0.25">
      <c r="A13" s="62" t="s">
        <v>16</v>
      </c>
      <c r="B13" s="68">
        <f>DWH!E6</f>
        <v>53341</v>
      </c>
      <c r="C13" s="69"/>
      <c r="D13" s="68">
        <f>DWH!F6</f>
        <v>5155</v>
      </c>
      <c r="E13" s="106">
        <f>DWH!G6</f>
        <v>0.106981280869962</v>
      </c>
    </row>
    <row r="14" spans="1:5" s="60" customFormat="1" ht="15.75" x14ac:dyDescent="0.25">
      <c r="A14" s="62" t="s">
        <v>106</v>
      </c>
      <c r="B14" s="68">
        <f>DWH!E7</f>
        <v>76628</v>
      </c>
      <c r="C14" s="69"/>
      <c r="D14" s="68">
        <f>DWH!F7</f>
        <v>3177</v>
      </c>
      <c r="E14" s="106">
        <f>DWH!G7</f>
        <v>4.3253325346149098E-2</v>
      </c>
    </row>
    <row r="15" spans="1:5" s="60" customFormat="1" ht="15.75" x14ac:dyDescent="0.25">
      <c r="A15" s="63" t="s">
        <v>17</v>
      </c>
      <c r="B15" s="65">
        <f>DWH!B5</f>
        <v>922061</v>
      </c>
      <c r="C15" s="66"/>
      <c r="D15" s="65">
        <f>DWH!C5</f>
        <v>11576</v>
      </c>
      <c r="E15" s="105">
        <f>DWH!D5</f>
        <v>1.2714102923167299E-2</v>
      </c>
    </row>
    <row r="16" spans="1:5" s="60" customFormat="1" ht="15.75" x14ac:dyDescent="0.25">
      <c r="A16" s="62" t="s">
        <v>16</v>
      </c>
      <c r="B16" s="68">
        <f>DWH!B6</f>
        <v>450611</v>
      </c>
      <c r="C16" s="69"/>
      <c r="D16" s="68">
        <f>DWH!C6</f>
        <v>7018</v>
      </c>
      <c r="E16" s="106">
        <f>DWH!D6</f>
        <v>1.58208087142944E-2</v>
      </c>
    </row>
    <row r="17" spans="1:8" s="60" customFormat="1" ht="15.75" x14ac:dyDescent="0.25">
      <c r="A17" s="62" t="s">
        <v>106</v>
      </c>
      <c r="B17" s="68">
        <f>DWH!B7</f>
        <v>471450</v>
      </c>
      <c r="C17" s="69"/>
      <c r="D17" s="68">
        <f>DWH!C7</f>
        <v>4558</v>
      </c>
      <c r="E17" s="106">
        <f>DWH!D7</f>
        <v>9.7624289985692603E-3</v>
      </c>
    </row>
    <row r="18" spans="1:8" s="60" customFormat="1" ht="15.75" x14ac:dyDescent="0.25">
      <c r="A18" s="63" t="s">
        <v>18</v>
      </c>
      <c r="B18" s="67">
        <f>DWH!H5</f>
        <v>0.12354115376937901</v>
      </c>
      <c r="C18" s="66"/>
      <c r="D18" s="67">
        <f>DWH!I5</f>
        <v>5.6897757346119904E-3</v>
      </c>
      <c r="E18" s="176" t="s">
        <v>44</v>
      </c>
    </row>
    <row r="19" spans="1:8" s="60" customFormat="1" ht="15.75" x14ac:dyDescent="0.25">
      <c r="A19" s="62" t="s">
        <v>16</v>
      </c>
      <c r="B19" s="70">
        <f>DWH!H6</f>
        <v>0.10584539797441</v>
      </c>
      <c r="C19" s="69"/>
      <c r="D19" s="70">
        <f>DWH!I6</f>
        <v>7.8623608784789602E-3</v>
      </c>
      <c r="E19" s="177" t="s">
        <v>44</v>
      </c>
    </row>
    <row r="20" spans="1:8" s="60" customFormat="1" ht="15.75" x14ac:dyDescent="0.25">
      <c r="A20" s="62" t="s">
        <v>106</v>
      </c>
      <c r="B20" s="70">
        <f>DWH!H7</f>
        <v>0.13981221650932901</v>
      </c>
      <c r="C20" s="69"/>
      <c r="D20" s="70">
        <f>DWH!I7</f>
        <v>3.8781894191288499E-3</v>
      </c>
      <c r="E20" s="177" t="s">
        <v>44</v>
      </c>
    </row>
    <row r="21" spans="1:8" s="60" customFormat="1" ht="15.75" x14ac:dyDescent="0.25">
      <c r="A21" s="72"/>
      <c r="B21" s="70"/>
      <c r="C21" s="69"/>
      <c r="D21" s="70"/>
      <c r="E21" s="69"/>
    </row>
    <row r="22" spans="1:8" s="60" customFormat="1" ht="15.75" x14ac:dyDescent="0.25">
      <c r="A22" s="72"/>
      <c r="B22" s="70"/>
      <c r="C22" s="69"/>
      <c r="D22" s="70"/>
      <c r="E22" s="69"/>
    </row>
    <row r="23" spans="1:8" ht="18.75" x14ac:dyDescent="0.3">
      <c r="A23" s="73"/>
      <c r="B23" s="47"/>
      <c r="D23" s="45"/>
      <c r="E23" s="44"/>
    </row>
    <row r="24" spans="1:8" s="60" customFormat="1" ht="15.75" x14ac:dyDescent="0.25">
      <c r="A24" s="107"/>
      <c r="B24" s="58"/>
      <c r="C24" s="58"/>
      <c r="D24" s="58"/>
      <c r="E24" s="58"/>
    </row>
    <row r="25" spans="1:8" s="60" customFormat="1" ht="15.75" x14ac:dyDescent="0.25">
      <c r="A25" s="107"/>
      <c r="B25" s="208" t="s">
        <v>20</v>
      </c>
      <c r="C25" s="208"/>
      <c r="D25" s="208" t="s">
        <v>21</v>
      </c>
      <c r="E25" s="208"/>
    </row>
    <row r="26" spans="1:8" s="60" customFormat="1" ht="15.75" x14ac:dyDescent="0.25">
      <c r="A26" s="58"/>
      <c r="B26" s="58"/>
      <c r="C26" s="58"/>
      <c r="D26" s="58"/>
      <c r="E26" s="58"/>
    </row>
    <row r="27" spans="1:8" ht="15.75" x14ac:dyDescent="0.25">
      <c r="A27" s="54"/>
      <c r="B27" s="52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79"/>
      <c r="B28" s="180"/>
      <c r="C28" s="181"/>
      <c r="D28" s="182"/>
      <c r="E28" s="183"/>
    </row>
    <row r="29" spans="1:8" x14ac:dyDescent="0.25">
      <c r="A29" s="184" t="s">
        <v>23</v>
      </c>
      <c r="B29" s="185">
        <f>DWH!B24</f>
        <v>129969</v>
      </c>
      <c r="C29" s="186">
        <f>DWH!E24</f>
        <v>1</v>
      </c>
      <c r="D29" s="185">
        <f>DWH!B41</f>
        <v>14886</v>
      </c>
      <c r="E29" s="187">
        <f>DWH!E41</f>
        <v>1</v>
      </c>
      <c r="G29" s="196"/>
    </row>
    <row r="30" spans="1:8" x14ac:dyDescent="0.25">
      <c r="A30" s="188" t="s">
        <v>24</v>
      </c>
      <c r="B30" s="189">
        <f>DWH!B12</f>
        <v>61952</v>
      </c>
      <c r="C30" s="190">
        <f>DWH!E12</f>
        <v>0.47666751302233612</v>
      </c>
      <c r="D30" s="189">
        <f>DWH!B29</f>
        <v>5548</v>
      </c>
      <c r="E30" s="191">
        <f>DWH!E29</f>
        <v>0.37269918043799544</v>
      </c>
      <c r="G30" s="196"/>
      <c r="H30" s="196"/>
    </row>
    <row r="31" spans="1:8" s="42" customFormat="1" x14ac:dyDescent="0.2">
      <c r="A31" s="192" t="s">
        <v>25</v>
      </c>
      <c r="B31" s="189">
        <f>DWH!B13</f>
        <v>24541</v>
      </c>
      <c r="C31" s="190">
        <f>DWH!E13</f>
        <v>0.18882194984957951</v>
      </c>
      <c r="D31" s="189">
        <f>DWH!B30</f>
        <v>4490</v>
      </c>
      <c r="E31" s="191">
        <f>DWH!E30</f>
        <v>0.30162568856643829</v>
      </c>
      <c r="F31" s="197"/>
      <c r="G31" s="197"/>
    </row>
    <row r="32" spans="1:8" x14ac:dyDescent="0.25">
      <c r="A32" s="188" t="s">
        <v>26</v>
      </c>
      <c r="B32" s="189">
        <f>DWH!B14</f>
        <v>819</v>
      </c>
      <c r="C32" s="190">
        <f>DWH!E14</f>
        <v>6.3015026660203583E-3</v>
      </c>
      <c r="D32" s="189">
        <f>DWH!B31</f>
        <v>48</v>
      </c>
      <c r="E32" s="191">
        <f>DWH!E31</f>
        <v>3.2245062474808546E-3</v>
      </c>
      <c r="G32" s="196"/>
    </row>
    <row r="33" spans="1:5" x14ac:dyDescent="0.25">
      <c r="A33" s="188" t="s">
        <v>27</v>
      </c>
      <c r="B33" s="189">
        <f>DWH!B15</f>
        <v>2087</v>
      </c>
      <c r="C33" s="190">
        <f>DWH!E15</f>
        <v>1.6057675291800352E-2</v>
      </c>
      <c r="D33" s="189">
        <f>DWH!B32</f>
        <v>46</v>
      </c>
      <c r="E33" s="191">
        <f>DWH!E32</f>
        <v>3.0901518205024856E-3</v>
      </c>
    </row>
    <row r="34" spans="1:5" x14ac:dyDescent="0.25">
      <c r="A34" s="188" t="s">
        <v>28</v>
      </c>
      <c r="B34" s="189">
        <f>DWH!B16</f>
        <v>2828</v>
      </c>
      <c r="C34" s="190">
        <f>DWH!E16</f>
        <v>2.1759034846771153E-2</v>
      </c>
      <c r="D34" s="189">
        <f>DWH!B33</f>
        <v>554</v>
      </c>
      <c r="E34" s="191">
        <f>DWH!E33</f>
        <v>3.7216176273008196E-2</v>
      </c>
    </row>
    <row r="35" spans="1:5" x14ac:dyDescent="0.25">
      <c r="A35" s="188" t="s">
        <v>29</v>
      </c>
      <c r="B35" s="189">
        <f>DWH!B17</f>
        <v>11786</v>
      </c>
      <c r="C35" s="190">
        <f>DWH!E17</f>
        <v>9.0683162908078083E-2</v>
      </c>
      <c r="D35" s="189">
        <f>DWH!B34</f>
        <v>43</v>
      </c>
      <c r="E35" s="191">
        <f>DWH!E34</f>
        <v>2.888620180034932E-3</v>
      </c>
    </row>
    <row r="36" spans="1:5" x14ac:dyDescent="0.25">
      <c r="A36" s="188" t="s">
        <v>30</v>
      </c>
      <c r="B36" s="189">
        <f>DWH!B18</f>
        <v>2485</v>
      </c>
      <c r="C36" s="190">
        <f>DWH!E18</f>
        <v>1.9119943986642969E-2</v>
      </c>
      <c r="D36" s="189">
        <f>DWH!B35</f>
        <v>650</v>
      </c>
      <c r="E36" s="191">
        <f>DWH!E35</f>
        <v>4.3665188767969904E-2</v>
      </c>
    </row>
    <row r="37" spans="1:5" x14ac:dyDescent="0.25">
      <c r="A37" s="188" t="s">
        <v>31</v>
      </c>
      <c r="B37" s="189">
        <f>DWH!B19</f>
        <v>2055</v>
      </c>
      <c r="C37" s="190">
        <f>DWH!E19</f>
        <v>1.5811462733421048E-2</v>
      </c>
      <c r="D37" s="189">
        <f>DWH!B36</f>
        <v>295</v>
      </c>
      <c r="E37" s="191">
        <f>DWH!E36</f>
        <v>1.9817277979309419E-2</v>
      </c>
    </row>
    <row r="38" spans="1:5" x14ac:dyDescent="0.25">
      <c r="A38" s="188" t="s">
        <v>32</v>
      </c>
      <c r="B38" s="189">
        <f>DWH!B20</f>
        <v>3531</v>
      </c>
      <c r="C38" s="190">
        <f>DWH!E20</f>
        <v>2.7168016988666527E-2</v>
      </c>
      <c r="D38" s="189">
        <f>DWH!B37</f>
        <v>1936</v>
      </c>
      <c r="E38" s="191">
        <f>DWH!E37</f>
        <v>0.13005508531506113</v>
      </c>
    </row>
    <row r="39" spans="1:5" x14ac:dyDescent="0.25">
      <c r="A39" s="188" t="s">
        <v>33</v>
      </c>
      <c r="B39" s="189">
        <f>DWH!B21</f>
        <v>371</v>
      </c>
      <c r="C39" s="190">
        <f>DWH!E21</f>
        <v>2.8545268487100771E-3</v>
      </c>
      <c r="D39" s="189">
        <f>DWH!B38</f>
        <v>73</v>
      </c>
      <c r="E39" s="191">
        <f>DWH!E38</f>
        <v>4.903936584710466E-3</v>
      </c>
    </row>
    <row r="40" spans="1:5" x14ac:dyDescent="0.25">
      <c r="A40" s="188" t="s">
        <v>34</v>
      </c>
      <c r="B40" s="189">
        <f>DWH!B22</f>
        <v>1674</v>
      </c>
      <c r="C40" s="190">
        <f>DWH!E22</f>
        <v>1.2879994460217436E-2</v>
      </c>
      <c r="D40" s="189">
        <f>DWH!B39</f>
        <v>630</v>
      </c>
      <c r="E40" s="191">
        <f>DWH!E39</f>
        <v>4.2321644498186213E-2</v>
      </c>
    </row>
    <row r="41" spans="1:5" ht="26.25" x14ac:dyDescent="0.25">
      <c r="A41" s="193" t="s">
        <v>103</v>
      </c>
      <c r="B41" s="189">
        <f>DWH!B23</f>
        <v>15523</v>
      </c>
      <c r="C41" s="194">
        <f>DWH!E23</f>
        <v>0.11943617324131139</v>
      </c>
      <c r="D41" s="189">
        <f>DWH!B40</f>
        <v>573</v>
      </c>
      <c r="E41" s="195">
        <f>DWH!E40</f>
        <v>3.84925433293027E-2</v>
      </c>
    </row>
    <row r="43" spans="1:5" ht="61.5" customHeight="1" x14ac:dyDescent="0.25">
      <c r="A43" s="207" t="s">
        <v>112</v>
      </c>
      <c r="B43" s="207"/>
      <c r="C43" s="207"/>
      <c r="D43" s="207"/>
      <c r="E43" s="207"/>
    </row>
    <row r="46" spans="1:5" ht="18.75" x14ac:dyDescent="0.3">
      <c r="A46" s="73" t="s">
        <v>59</v>
      </c>
      <c r="B46" s="47"/>
      <c r="D46" s="45"/>
      <c r="E46" s="44"/>
    </row>
    <row r="68" spans="1:5" ht="60" customHeight="1" x14ac:dyDescent="0.25">
      <c r="A68" s="207" t="s">
        <v>113</v>
      </c>
      <c r="B68" s="207"/>
      <c r="C68" s="207"/>
      <c r="D68" s="207"/>
      <c r="E68" s="207"/>
    </row>
    <row r="71" spans="1:5" ht="18.75" x14ac:dyDescent="0.3">
      <c r="A71" s="73" t="s">
        <v>91</v>
      </c>
      <c r="B71" s="47"/>
      <c r="D71" s="45"/>
      <c r="E71" s="44"/>
    </row>
    <row r="97" spans="1:5" ht="18.75" x14ac:dyDescent="0.3">
      <c r="A97" s="73" t="s">
        <v>92</v>
      </c>
      <c r="B97" s="47"/>
      <c r="D97" s="45"/>
      <c r="E97" s="44"/>
    </row>
    <row r="120" spans="1:5" ht="77.25" customHeight="1" x14ac:dyDescent="0.25">
      <c r="A120" s="204" t="s">
        <v>99</v>
      </c>
      <c r="B120" s="204"/>
      <c r="C120" s="204"/>
      <c r="D120" s="204"/>
      <c r="E120" s="204"/>
    </row>
    <row r="122" spans="1:5" x14ac:dyDescent="0.25">
      <c r="A122" s="109" t="s">
        <v>93</v>
      </c>
    </row>
    <row r="123" spans="1:5" ht="21.75" customHeight="1" x14ac:dyDescent="0.25">
      <c r="A123" s="108" t="s">
        <v>94</v>
      </c>
    </row>
    <row r="124" spans="1:5" ht="30.75" customHeight="1" x14ac:dyDescent="0.25">
      <c r="A124" s="204" t="s">
        <v>100</v>
      </c>
      <c r="B124" s="204"/>
      <c r="C124" s="204"/>
      <c r="D124" s="204"/>
      <c r="E124" s="204"/>
    </row>
    <row r="125" spans="1:5" ht="31.5" customHeight="1" x14ac:dyDescent="0.25">
      <c r="A125" s="205" t="s">
        <v>101</v>
      </c>
      <c r="B125" s="205"/>
      <c r="C125" s="205"/>
      <c r="D125" s="205"/>
      <c r="E125" s="205"/>
    </row>
    <row r="127" spans="1:5" x14ac:dyDescent="0.25">
      <c r="A127" s="39" t="s">
        <v>107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topLeftCell="A24" workbookViewId="0">
      <selection activeCell="I21" sqref="I21"/>
    </sheetView>
  </sheetViews>
  <sheetFormatPr baseColWidth="10" defaultRowHeight="15" x14ac:dyDescent="0.25"/>
  <sheetData>
    <row r="1" spans="1:9" ht="15.75" x14ac:dyDescent="0.25">
      <c r="A1" s="64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922061</v>
      </c>
      <c r="C5" s="7">
        <v>11576</v>
      </c>
      <c r="D5" s="6">
        <v>1.2714102923167299E-2</v>
      </c>
      <c r="E5" s="20">
        <v>129969</v>
      </c>
      <c r="F5" s="7">
        <v>8332</v>
      </c>
      <c r="G5" s="6">
        <v>6.8498894250926895E-2</v>
      </c>
      <c r="H5" s="18">
        <v>0.12354115376937901</v>
      </c>
      <c r="I5" s="17">
        <v>5.6897757346119904E-3</v>
      </c>
    </row>
    <row r="6" spans="1:9" x14ac:dyDescent="0.25">
      <c r="A6" s="1" t="s">
        <v>4</v>
      </c>
      <c r="B6" s="9">
        <v>450611</v>
      </c>
      <c r="C6" s="8">
        <v>7018</v>
      </c>
      <c r="D6" s="21">
        <v>1.58208087142944E-2</v>
      </c>
      <c r="E6" s="8">
        <v>53341</v>
      </c>
      <c r="F6" s="8">
        <v>5155</v>
      </c>
      <c r="G6" s="21">
        <v>0.106981280869962</v>
      </c>
      <c r="H6" s="19">
        <v>0.10584539797441</v>
      </c>
      <c r="I6" s="15">
        <v>7.8623608784789602E-3</v>
      </c>
    </row>
    <row r="7" spans="1:9" x14ac:dyDescent="0.25">
      <c r="A7" s="1" t="s">
        <v>105</v>
      </c>
      <c r="B7" s="9">
        <v>471450</v>
      </c>
      <c r="C7" s="8">
        <v>4558</v>
      </c>
      <c r="D7" s="21">
        <v>9.7624289985692603E-3</v>
      </c>
      <c r="E7" s="8">
        <v>76628</v>
      </c>
      <c r="F7" s="8">
        <v>3177</v>
      </c>
      <c r="G7" s="21">
        <v>4.3253325346149098E-2</v>
      </c>
      <c r="H7" s="19">
        <v>0.13981221650932901</v>
      </c>
      <c r="I7" s="15">
        <v>3.8781894191288499E-3</v>
      </c>
    </row>
    <row r="9" spans="1:9" ht="15.75" x14ac:dyDescent="0.25">
      <c r="A9" s="64" t="s">
        <v>45</v>
      </c>
    </row>
    <row r="10" spans="1:9" ht="15.75" x14ac:dyDescent="0.25">
      <c r="E10" s="71" t="s">
        <v>56</v>
      </c>
    </row>
    <row r="11" spans="1:9" ht="15.75" x14ac:dyDescent="0.25">
      <c r="A11" s="11" t="s">
        <v>5</v>
      </c>
      <c r="B11" s="36" t="s">
        <v>95</v>
      </c>
      <c r="C11" s="22" t="s">
        <v>96</v>
      </c>
      <c r="D11" s="16" t="s">
        <v>97</v>
      </c>
      <c r="E11" s="71"/>
    </row>
    <row r="12" spans="1:9" x14ac:dyDescent="0.25">
      <c r="A12" s="37" t="s">
        <v>7</v>
      </c>
      <c r="B12" s="35">
        <v>61952</v>
      </c>
      <c r="C12" s="30">
        <v>2431</v>
      </c>
      <c r="D12" s="115">
        <v>4.0842727776751103E-2</v>
      </c>
      <c r="E12" s="110">
        <f>B12/$B$24</f>
        <v>0.47666751302233612</v>
      </c>
    </row>
    <row r="13" spans="1:9" x14ac:dyDescent="0.25">
      <c r="A13" s="3" t="s">
        <v>8</v>
      </c>
      <c r="B13" s="34">
        <v>24541</v>
      </c>
      <c r="C13" s="29">
        <v>888</v>
      </c>
      <c r="D13" s="116">
        <v>3.7542806409335001E-2</v>
      </c>
      <c r="E13" s="111">
        <f t="shared" ref="E13:E24" si="0">B13/$B$24</f>
        <v>0.18882194984957951</v>
      </c>
    </row>
    <row r="14" spans="1:9" x14ac:dyDescent="0.25">
      <c r="A14" s="3" t="s">
        <v>46</v>
      </c>
      <c r="B14" s="34">
        <v>819</v>
      </c>
      <c r="C14" s="29">
        <v>12</v>
      </c>
      <c r="D14" s="116">
        <v>1.4869888475836399E-2</v>
      </c>
      <c r="E14" s="111">
        <f t="shared" si="0"/>
        <v>6.3015026660203583E-3</v>
      </c>
    </row>
    <row r="15" spans="1:9" x14ac:dyDescent="0.25">
      <c r="A15" s="3" t="s">
        <v>47</v>
      </c>
      <c r="B15" s="34">
        <v>2087</v>
      </c>
      <c r="C15" s="29">
        <v>143</v>
      </c>
      <c r="D15" s="116">
        <v>7.3559670781893002E-2</v>
      </c>
      <c r="E15" s="111">
        <f t="shared" si="0"/>
        <v>1.6057675291800352E-2</v>
      </c>
    </row>
    <row r="16" spans="1:9" x14ac:dyDescent="0.25">
      <c r="A16" s="3" t="s">
        <v>48</v>
      </c>
      <c r="B16" s="34">
        <v>2828</v>
      </c>
      <c r="C16" s="29">
        <v>195</v>
      </c>
      <c r="D16" s="116">
        <v>7.4060007595898203E-2</v>
      </c>
      <c r="E16" s="110">
        <f t="shared" si="0"/>
        <v>2.1759034846771153E-2</v>
      </c>
    </row>
    <row r="17" spans="1:5" x14ac:dyDescent="0.25">
      <c r="A17" s="3" t="s">
        <v>49</v>
      </c>
      <c r="B17" s="34">
        <v>11786</v>
      </c>
      <c r="C17" s="29">
        <v>919</v>
      </c>
      <c r="D17" s="116">
        <v>8.4567958038096996E-2</v>
      </c>
      <c r="E17" s="111">
        <f t="shared" si="0"/>
        <v>9.0683162908078083E-2</v>
      </c>
    </row>
    <row r="18" spans="1:5" x14ac:dyDescent="0.25">
      <c r="A18" s="3" t="s">
        <v>50</v>
      </c>
      <c r="B18" s="34">
        <v>2485</v>
      </c>
      <c r="C18" s="29">
        <v>286</v>
      </c>
      <c r="D18" s="116">
        <v>0.130059117780809</v>
      </c>
      <c r="E18" s="111">
        <f t="shared" si="0"/>
        <v>1.9119943986642969E-2</v>
      </c>
    </row>
    <row r="19" spans="1:5" x14ac:dyDescent="0.25">
      <c r="A19" s="3" t="s">
        <v>51</v>
      </c>
      <c r="B19" s="34">
        <v>2055</v>
      </c>
      <c r="C19" s="29">
        <v>209</v>
      </c>
      <c r="D19" s="116">
        <v>0.11321776814734601</v>
      </c>
      <c r="E19" s="111">
        <f t="shared" si="0"/>
        <v>1.5811462733421048E-2</v>
      </c>
    </row>
    <row r="20" spans="1:5" x14ac:dyDescent="0.25">
      <c r="A20" s="22" t="s">
        <v>52</v>
      </c>
      <c r="B20" s="33">
        <v>3531</v>
      </c>
      <c r="C20" s="27">
        <v>405</v>
      </c>
      <c r="D20" s="117">
        <v>0.129558541266795</v>
      </c>
      <c r="E20" s="110">
        <f t="shared" si="0"/>
        <v>2.7168016988666527E-2</v>
      </c>
    </row>
    <row r="21" spans="1:5" x14ac:dyDescent="0.25">
      <c r="A21" s="24" t="s">
        <v>53</v>
      </c>
      <c r="B21" s="32">
        <v>371</v>
      </c>
      <c r="C21" s="26">
        <v>37</v>
      </c>
      <c r="D21" s="118">
        <v>0.110778443113772</v>
      </c>
      <c r="E21" s="111">
        <f t="shared" si="0"/>
        <v>2.8545268487100771E-3</v>
      </c>
    </row>
    <row r="22" spans="1:5" x14ac:dyDescent="0.25">
      <c r="A22" s="3" t="s">
        <v>54</v>
      </c>
      <c r="B22" s="31">
        <v>1674</v>
      </c>
      <c r="C22" s="25">
        <v>285</v>
      </c>
      <c r="D22" s="119">
        <v>0.20518358531317499</v>
      </c>
      <c r="E22" s="111">
        <f t="shared" si="0"/>
        <v>1.2879994460217436E-2</v>
      </c>
    </row>
    <row r="23" spans="1:5" x14ac:dyDescent="0.25">
      <c r="A23" s="3" t="s">
        <v>55</v>
      </c>
      <c r="B23" s="28">
        <v>15523</v>
      </c>
      <c r="C23" s="114">
        <v>2423</v>
      </c>
      <c r="D23" s="116">
        <v>0.184961832061069</v>
      </c>
      <c r="E23" s="111">
        <f t="shared" si="0"/>
        <v>0.11943617324131139</v>
      </c>
    </row>
    <row r="24" spans="1:5" x14ac:dyDescent="0.25">
      <c r="A24" s="3" t="s">
        <v>11</v>
      </c>
      <c r="B24" s="28">
        <v>129969</v>
      </c>
      <c r="C24" s="114">
        <v>8332</v>
      </c>
      <c r="D24" s="116">
        <v>6.8498894250926895E-2</v>
      </c>
      <c r="E24" s="110">
        <f t="shared" si="0"/>
        <v>1</v>
      </c>
    </row>
    <row r="26" spans="1:5" ht="15.75" x14ac:dyDescent="0.25">
      <c r="A26" s="64" t="s">
        <v>57</v>
      </c>
    </row>
    <row r="27" spans="1:5" ht="15.75" x14ac:dyDescent="0.25">
      <c r="E27" s="71" t="s">
        <v>56</v>
      </c>
    </row>
    <row r="28" spans="1:5" x14ac:dyDescent="0.25">
      <c r="A28" s="121" t="s">
        <v>5</v>
      </c>
      <c r="B28" s="125" t="s">
        <v>98</v>
      </c>
      <c r="C28" s="123" t="s">
        <v>96</v>
      </c>
      <c r="D28" s="122" t="s">
        <v>97</v>
      </c>
    </row>
    <row r="29" spans="1:5" x14ac:dyDescent="0.25">
      <c r="A29" s="124" t="s">
        <v>7</v>
      </c>
      <c r="B29" s="127">
        <v>5548</v>
      </c>
      <c r="C29" s="133">
        <v>-609</v>
      </c>
      <c r="D29" s="139">
        <v>-9.8911807698554496E-2</v>
      </c>
      <c r="E29" s="110">
        <f>B29/$B$41</f>
        <v>0.37269918043799544</v>
      </c>
    </row>
    <row r="30" spans="1:5" x14ac:dyDescent="0.25">
      <c r="A30" s="120" t="s">
        <v>8</v>
      </c>
      <c r="B30" s="128">
        <v>4490</v>
      </c>
      <c r="C30" s="134">
        <v>-206</v>
      </c>
      <c r="D30" s="140">
        <v>-4.38671209540034E-2</v>
      </c>
      <c r="E30" s="111">
        <f t="shared" ref="E30:E41" si="1">B30/$B$41</f>
        <v>0.30162568856643829</v>
      </c>
    </row>
    <row r="31" spans="1:5" x14ac:dyDescent="0.25">
      <c r="A31" s="120" t="s">
        <v>46</v>
      </c>
      <c r="B31" s="128">
        <v>48</v>
      </c>
      <c r="C31" s="134">
        <v>9</v>
      </c>
      <c r="D31" s="140">
        <v>0.230769230769231</v>
      </c>
      <c r="E31" s="111">
        <f t="shared" si="1"/>
        <v>3.2245062474808546E-3</v>
      </c>
    </row>
    <row r="32" spans="1:5" x14ac:dyDescent="0.25">
      <c r="A32" s="120" t="s">
        <v>47</v>
      </c>
      <c r="B32" s="128">
        <v>46</v>
      </c>
      <c r="C32" s="134">
        <v>-12</v>
      </c>
      <c r="D32" s="140">
        <v>-0.20689655172413801</v>
      </c>
      <c r="E32" s="111">
        <f t="shared" si="1"/>
        <v>3.0901518205024856E-3</v>
      </c>
    </row>
    <row r="33" spans="1:5" x14ac:dyDescent="0.25">
      <c r="A33" s="120" t="s">
        <v>48</v>
      </c>
      <c r="B33" s="128">
        <v>554</v>
      </c>
      <c r="C33" s="134">
        <v>-105</v>
      </c>
      <c r="D33" s="140">
        <v>-0.159332321699545</v>
      </c>
      <c r="E33" s="110">
        <f t="shared" si="1"/>
        <v>3.7216176273008196E-2</v>
      </c>
    </row>
    <row r="34" spans="1:5" x14ac:dyDescent="0.25">
      <c r="A34" s="120" t="s">
        <v>49</v>
      </c>
      <c r="B34" s="128">
        <v>43</v>
      </c>
      <c r="C34" s="134">
        <v>-85</v>
      </c>
      <c r="D34" s="140">
        <v>-0.6640625</v>
      </c>
      <c r="E34" s="111">
        <f t="shared" si="1"/>
        <v>2.888620180034932E-3</v>
      </c>
    </row>
    <row r="35" spans="1:5" x14ac:dyDescent="0.25">
      <c r="A35" s="120" t="s">
        <v>50</v>
      </c>
      <c r="B35" s="128">
        <v>650</v>
      </c>
      <c r="C35" s="134">
        <v>-168</v>
      </c>
      <c r="D35" s="140">
        <v>-0.20537897310513401</v>
      </c>
      <c r="E35" s="111">
        <f t="shared" si="1"/>
        <v>4.3665188767969904E-2</v>
      </c>
    </row>
    <row r="36" spans="1:5" x14ac:dyDescent="0.25">
      <c r="A36" s="120" t="s">
        <v>51</v>
      </c>
      <c r="B36" s="128">
        <v>295</v>
      </c>
      <c r="C36" s="134">
        <v>-25</v>
      </c>
      <c r="D36" s="140">
        <v>-7.8125E-2</v>
      </c>
      <c r="E36" s="111">
        <f t="shared" si="1"/>
        <v>1.9817277979309419E-2</v>
      </c>
    </row>
    <row r="37" spans="1:5" x14ac:dyDescent="0.25">
      <c r="A37" s="123" t="s">
        <v>52</v>
      </c>
      <c r="B37" s="129">
        <v>1936</v>
      </c>
      <c r="C37" s="135">
        <v>226</v>
      </c>
      <c r="D37" s="141">
        <v>0.13216374269005801</v>
      </c>
      <c r="E37" s="110">
        <f t="shared" si="1"/>
        <v>0.13005508531506113</v>
      </c>
    </row>
    <row r="38" spans="1:5" x14ac:dyDescent="0.25">
      <c r="A38" s="126" t="s">
        <v>53</v>
      </c>
      <c r="B38" s="130">
        <v>73</v>
      </c>
      <c r="C38" s="136">
        <v>-1</v>
      </c>
      <c r="D38" s="142">
        <v>-1.35135135135135E-2</v>
      </c>
      <c r="E38" s="111">
        <f t="shared" si="1"/>
        <v>4.903936584710466E-3</v>
      </c>
    </row>
    <row r="39" spans="1:5" x14ac:dyDescent="0.25">
      <c r="A39" s="120" t="s">
        <v>58</v>
      </c>
      <c r="B39" s="131">
        <v>630</v>
      </c>
      <c r="C39" s="137">
        <v>-43</v>
      </c>
      <c r="D39" s="143">
        <v>-6.3893016344725106E-2</v>
      </c>
      <c r="E39" s="111">
        <f t="shared" si="1"/>
        <v>4.2321644498186213E-2</v>
      </c>
    </row>
    <row r="40" spans="1:5" x14ac:dyDescent="0.25">
      <c r="A40" s="120" t="s">
        <v>55</v>
      </c>
      <c r="B40" s="132">
        <v>573</v>
      </c>
      <c r="C40" s="138">
        <v>-114</v>
      </c>
      <c r="D40" s="140">
        <v>-0.16593886462882099</v>
      </c>
      <c r="E40" s="111">
        <f t="shared" si="1"/>
        <v>3.84925433293027E-2</v>
      </c>
    </row>
    <row r="41" spans="1:5" x14ac:dyDescent="0.25">
      <c r="A41" s="120" t="s">
        <v>11</v>
      </c>
      <c r="B41" s="132">
        <v>14886</v>
      </c>
      <c r="C41" s="138">
        <v>-1135</v>
      </c>
      <c r="D41" s="140">
        <v>-7.0844516571999194E-2</v>
      </c>
      <c r="E41" s="110">
        <f t="shared" si="1"/>
        <v>1</v>
      </c>
    </row>
    <row r="43" spans="1:5" ht="15.75" x14ac:dyDescent="0.25">
      <c r="A43" s="64" t="s">
        <v>60</v>
      </c>
      <c r="D43" t="s">
        <v>87</v>
      </c>
    </row>
    <row r="45" spans="1:5" x14ac:dyDescent="0.25">
      <c r="A45" s="144" t="s">
        <v>5</v>
      </c>
      <c r="C45" s="151" t="s">
        <v>4</v>
      </c>
      <c r="D45" s="152" t="s">
        <v>105</v>
      </c>
      <c r="E45" s="155" t="s">
        <v>6</v>
      </c>
    </row>
    <row r="46" spans="1:5" x14ac:dyDescent="0.25">
      <c r="A46" s="145" t="s">
        <v>2</v>
      </c>
      <c r="B46" s="149" t="s">
        <v>55</v>
      </c>
      <c r="C46" s="156">
        <v>6474</v>
      </c>
      <c r="D46" s="164">
        <v>5132</v>
      </c>
      <c r="E46" s="172">
        <v>11606</v>
      </c>
    </row>
    <row r="47" spans="1:5" x14ac:dyDescent="0.25">
      <c r="A47" s="40"/>
      <c r="B47" s="147" t="s">
        <v>61</v>
      </c>
      <c r="C47" s="157">
        <v>214</v>
      </c>
      <c r="D47" s="165">
        <v>157</v>
      </c>
      <c r="E47" s="173">
        <v>371</v>
      </c>
    </row>
    <row r="48" spans="1:5" x14ac:dyDescent="0.25">
      <c r="A48" s="40"/>
      <c r="B48" s="147" t="s">
        <v>58</v>
      </c>
      <c r="C48" s="157">
        <v>564</v>
      </c>
      <c r="D48" s="165">
        <v>552</v>
      </c>
      <c r="E48" s="173">
        <v>1116</v>
      </c>
    </row>
    <row r="49" spans="1:5" x14ac:dyDescent="0.25">
      <c r="A49" s="40"/>
      <c r="B49" s="147" t="s">
        <v>62</v>
      </c>
      <c r="C49" s="157">
        <v>2105</v>
      </c>
      <c r="D49" s="165">
        <v>1812</v>
      </c>
      <c r="E49" s="173">
        <v>3917</v>
      </c>
    </row>
    <row r="50" spans="1:5" x14ac:dyDescent="0.25">
      <c r="A50" s="40"/>
      <c r="B50" s="152" t="s">
        <v>63</v>
      </c>
      <c r="C50" s="157">
        <v>289</v>
      </c>
      <c r="D50" s="165">
        <v>269</v>
      </c>
      <c r="E50" s="173">
        <v>558</v>
      </c>
    </row>
    <row r="51" spans="1:5" x14ac:dyDescent="0.25">
      <c r="A51" s="40"/>
      <c r="B51" s="154" t="s">
        <v>2</v>
      </c>
      <c r="C51" s="158">
        <v>9646</v>
      </c>
      <c r="D51" s="166">
        <v>7922</v>
      </c>
      <c r="E51" s="166">
        <v>17568</v>
      </c>
    </row>
    <row r="52" spans="1:5" x14ac:dyDescent="0.25">
      <c r="A52" s="145" t="s">
        <v>10</v>
      </c>
      <c r="B52" s="149" t="s">
        <v>64</v>
      </c>
      <c r="C52" s="159">
        <v>5307</v>
      </c>
      <c r="D52" s="167">
        <v>6479</v>
      </c>
      <c r="E52" s="173">
        <v>11786</v>
      </c>
    </row>
    <row r="53" spans="1:5" x14ac:dyDescent="0.25">
      <c r="A53" s="40"/>
      <c r="B53" s="147" t="s">
        <v>65</v>
      </c>
      <c r="C53" s="157">
        <v>449</v>
      </c>
      <c r="D53" s="165">
        <v>2036</v>
      </c>
      <c r="E53" s="173">
        <v>2485</v>
      </c>
    </row>
    <row r="54" spans="1:5" x14ac:dyDescent="0.25">
      <c r="A54" s="40"/>
      <c r="B54" s="147" t="s">
        <v>66</v>
      </c>
      <c r="C54" s="157">
        <v>1251</v>
      </c>
      <c r="D54" s="165">
        <v>804</v>
      </c>
      <c r="E54" s="173">
        <v>2055</v>
      </c>
    </row>
    <row r="55" spans="1:5" x14ac:dyDescent="0.25">
      <c r="A55" s="40"/>
      <c r="B55" s="152" t="s">
        <v>67</v>
      </c>
      <c r="C55" s="157">
        <v>1901</v>
      </c>
      <c r="D55" s="165">
        <v>1630</v>
      </c>
      <c r="E55" s="173">
        <v>3531</v>
      </c>
    </row>
    <row r="56" spans="1:5" x14ac:dyDescent="0.25">
      <c r="A56" s="40"/>
      <c r="B56" s="154" t="s">
        <v>10</v>
      </c>
      <c r="C56" s="158">
        <v>8908</v>
      </c>
      <c r="D56" s="166">
        <v>10949</v>
      </c>
      <c r="E56" s="166">
        <v>19857</v>
      </c>
    </row>
    <row r="57" spans="1:5" x14ac:dyDescent="0.25">
      <c r="A57" s="145" t="s">
        <v>9</v>
      </c>
      <c r="B57" s="149" t="s">
        <v>68</v>
      </c>
      <c r="C57" s="159">
        <v>1439</v>
      </c>
      <c r="D57" s="167">
        <v>1389</v>
      </c>
      <c r="E57" s="173">
        <v>2828</v>
      </c>
    </row>
    <row r="58" spans="1:5" x14ac:dyDescent="0.25">
      <c r="A58" s="40"/>
      <c r="B58" s="147" t="s">
        <v>69</v>
      </c>
      <c r="C58" s="157">
        <v>1184</v>
      </c>
      <c r="D58" s="165">
        <v>903</v>
      </c>
      <c r="E58" s="173">
        <v>2087</v>
      </c>
    </row>
    <row r="59" spans="1:5" x14ac:dyDescent="0.25">
      <c r="A59" s="40"/>
      <c r="B59" s="152" t="s">
        <v>70</v>
      </c>
      <c r="C59" s="157">
        <v>101</v>
      </c>
      <c r="D59" s="165">
        <v>718</v>
      </c>
      <c r="E59" s="173">
        <v>819</v>
      </c>
    </row>
    <row r="60" spans="1:5" x14ac:dyDescent="0.25">
      <c r="A60" s="40"/>
      <c r="B60" s="153" t="s">
        <v>9</v>
      </c>
      <c r="C60" s="160">
        <v>2724</v>
      </c>
      <c r="D60" s="168">
        <v>3010</v>
      </c>
      <c r="E60" s="168">
        <v>5734</v>
      </c>
    </row>
    <row r="61" spans="1:5" x14ac:dyDescent="0.25">
      <c r="A61" s="145" t="s">
        <v>8</v>
      </c>
      <c r="B61" s="153" t="s">
        <v>8</v>
      </c>
      <c r="C61" s="161">
        <v>8087</v>
      </c>
      <c r="D61" s="169">
        <v>16454</v>
      </c>
      <c r="E61" s="169">
        <v>24541</v>
      </c>
    </row>
    <row r="62" spans="1:5" x14ac:dyDescent="0.25">
      <c r="A62" s="146" t="s">
        <v>7</v>
      </c>
      <c r="B62" s="153" t="s">
        <v>7</v>
      </c>
      <c r="C62" s="161">
        <v>23825</v>
      </c>
      <c r="D62" s="169">
        <v>38127</v>
      </c>
      <c r="E62" s="169">
        <v>61952</v>
      </c>
    </row>
    <row r="63" spans="1:5" x14ac:dyDescent="0.25">
      <c r="A63" s="150" t="s">
        <v>71</v>
      </c>
      <c r="B63" s="153" t="s">
        <v>71</v>
      </c>
      <c r="C63" s="162">
        <v>151</v>
      </c>
      <c r="D63" s="170">
        <v>166</v>
      </c>
      <c r="E63" s="170">
        <v>317</v>
      </c>
    </row>
    <row r="64" spans="1:5" x14ac:dyDescent="0.25">
      <c r="A64" s="148" t="s">
        <v>11</v>
      </c>
      <c r="B64" s="40"/>
      <c r="C64" s="163">
        <v>53341</v>
      </c>
      <c r="D64" s="171">
        <v>76628</v>
      </c>
      <c r="E64" s="174">
        <v>129969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topLeftCell="A45" workbookViewId="0">
      <selection activeCell="I21" sqref="I21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8" t="s">
        <v>102</v>
      </c>
    </row>
    <row r="3" spans="1:8" ht="15.75" x14ac:dyDescent="0.25">
      <c r="A3" s="74" t="s">
        <v>72</v>
      </c>
      <c r="D3" s="75"/>
      <c r="E3" s="175" t="str">
        <f>DWH!B3</f>
        <v>2025/Feb</v>
      </c>
    </row>
    <row r="5" spans="1:8" x14ac:dyDescent="0.25">
      <c r="A5" s="144" t="s">
        <v>5</v>
      </c>
      <c r="C5" s="151" t="s">
        <v>4</v>
      </c>
      <c r="D5" s="152" t="s">
        <v>3</v>
      </c>
      <c r="E5" s="155" t="s">
        <v>6</v>
      </c>
      <c r="G5" s="76"/>
      <c r="H5" s="77"/>
    </row>
    <row r="6" spans="1:8" x14ac:dyDescent="0.25">
      <c r="A6" s="145" t="s">
        <v>2</v>
      </c>
      <c r="B6" s="149" t="s">
        <v>55</v>
      </c>
      <c r="C6" s="156">
        <f>DWH!C46</f>
        <v>6474</v>
      </c>
      <c r="D6" s="156">
        <f>DWH!D46</f>
        <v>5132</v>
      </c>
      <c r="E6" s="156">
        <f>DWH!E46</f>
        <v>11606</v>
      </c>
      <c r="G6" s="78"/>
      <c r="H6" s="77"/>
    </row>
    <row r="7" spans="1:8" x14ac:dyDescent="0.25">
      <c r="A7" s="40"/>
      <c r="B7" s="147" t="s">
        <v>61</v>
      </c>
      <c r="C7" s="156">
        <f>DWH!C47</f>
        <v>214</v>
      </c>
      <c r="D7" s="156">
        <f>DWH!D47</f>
        <v>157</v>
      </c>
      <c r="E7" s="156">
        <f>DWH!E47</f>
        <v>371</v>
      </c>
      <c r="G7" s="78"/>
      <c r="H7" s="77"/>
    </row>
    <row r="8" spans="1:8" x14ac:dyDescent="0.25">
      <c r="A8" s="40"/>
      <c r="B8" s="147" t="s">
        <v>58</v>
      </c>
      <c r="C8" s="156">
        <f>DWH!C48</f>
        <v>564</v>
      </c>
      <c r="D8" s="156">
        <f>DWH!D48</f>
        <v>552</v>
      </c>
      <c r="E8" s="156">
        <f>DWH!E48</f>
        <v>1116</v>
      </c>
      <c r="G8" s="78"/>
      <c r="H8" s="77"/>
    </row>
    <row r="9" spans="1:8" x14ac:dyDescent="0.25">
      <c r="A9" s="40"/>
      <c r="B9" s="147" t="s">
        <v>62</v>
      </c>
      <c r="C9" s="156">
        <f>DWH!C49</f>
        <v>2105</v>
      </c>
      <c r="D9" s="156">
        <f>DWH!D49</f>
        <v>1812</v>
      </c>
      <c r="E9" s="156">
        <f>DWH!E49</f>
        <v>3917</v>
      </c>
      <c r="G9" s="78"/>
      <c r="H9" s="77"/>
    </row>
    <row r="10" spans="1:8" x14ac:dyDescent="0.25">
      <c r="A10" s="40"/>
      <c r="B10" s="152" t="s">
        <v>63</v>
      </c>
      <c r="C10" s="156">
        <f>DWH!C50</f>
        <v>289</v>
      </c>
      <c r="D10" s="156">
        <f>DWH!D50</f>
        <v>269</v>
      </c>
      <c r="E10" s="156">
        <f>DWH!E50</f>
        <v>558</v>
      </c>
      <c r="G10" s="78"/>
      <c r="H10" s="77"/>
    </row>
    <row r="11" spans="1:8" x14ac:dyDescent="0.25">
      <c r="A11" s="40"/>
      <c r="B11" s="154" t="s">
        <v>2</v>
      </c>
      <c r="C11" s="156">
        <f>DWH!C51</f>
        <v>9646</v>
      </c>
      <c r="D11" s="156">
        <f>DWH!D51</f>
        <v>7922</v>
      </c>
      <c r="E11" s="156">
        <f>DWH!E51</f>
        <v>17568</v>
      </c>
      <c r="G11" s="78"/>
      <c r="H11" s="77"/>
    </row>
    <row r="12" spans="1:8" x14ac:dyDescent="0.25">
      <c r="A12" s="145" t="s">
        <v>10</v>
      </c>
      <c r="B12" s="149" t="s">
        <v>64</v>
      </c>
      <c r="C12" s="156">
        <f>DWH!C52</f>
        <v>5307</v>
      </c>
      <c r="D12" s="156">
        <f>DWH!D52</f>
        <v>6479</v>
      </c>
      <c r="E12" s="156">
        <f>DWH!E52</f>
        <v>11786</v>
      </c>
      <c r="G12" s="78"/>
      <c r="H12" s="77"/>
    </row>
    <row r="13" spans="1:8" x14ac:dyDescent="0.25">
      <c r="A13" s="40"/>
      <c r="B13" s="147" t="s">
        <v>65</v>
      </c>
      <c r="C13" s="156">
        <f>DWH!C53</f>
        <v>449</v>
      </c>
      <c r="D13" s="156">
        <f>DWH!D53</f>
        <v>2036</v>
      </c>
      <c r="E13" s="156">
        <f>DWH!E53</f>
        <v>2485</v>
      </c>
      <c r="G13" s="78"/>
      <c r="H13" s="77"/>
    </row>
    <row r="14" spans="1:8" x14ac:dyDescent="0.25">
      <c r="A14" s="40"/>
      <c r="B14" s="147" t="s">
        <v>66</v>
      </c>
      <c r="C14" s="156">
        <f>DWH!C54</f>
        <v>1251</v>
      </c>
      <c r="D14" s="156">
        <f>DWH!D54</f>
        <v>804</v>
      </c>
      <c r="E14" s="156">
        <f>DWH!E54</f>
        <v>2055</v>
      </c>
      <c r="G14" s="78"/>
      <c r="H14" s="77"/>
    </row>
    <row r="15" spans="1:8" x14ac:dyDescent="0.25">
      <c r="A15" s="40"/>
      <c r="B15" s="152" t="s">
        <v>67</v>
      </c>
      <c r="C15" s="156">
        <f>DWH!C55</f>
        <v>1901</v>
      </c>
      <c r="D15" s="156">
        <f>DWH!D55</f>
        <v>1630</v>
      </c>
      <c r="E15" s="156">
        <f>DWH!E55</f>
        <v>3531</v>
      </c>
      <c r="G15" s="78"/>
      <c r="H15" s="77"/>
    </row>
    <row r="16" spans="1:8" x14ac:dyDescent="0.25">
      <c r="A16" s="40"/>
      <c r="B16" s="154" t="s">
        <v>10</v>
      </c>
      <c r="C16" s="156">
        <f>DWH!C56</f>
        <v>8908</v>
      </c>
      <c r="D16" s="156">
        <f>DWH!D56</f>
        <v>10949</v>
      </c>
      <c r="E16" s="156">
        <f>DWH!E56</f>
        <v>19857</v>
      </c>
      <c r="G16" s="78"/>
      <c r="H16" s="77"/>
    </row>
    <row r="17" spans="1:8" x14ac:dyDescent="0.25">
      <c r="A17" s="145" t="s">
        <v>9</v>
      </c>
      <c r="B17" s="149" t="s">
        <v>68</v>
      </c>
      <c r="C17" s="156">
        <f>DWH!C57</f>
        <v>1439</v>
      </c>
      <c r="D17" s="156">
        <f>DWH!D57</f>
        <v>1389</v>
      </c>
      <c r="E17" s="156">
        <f>DWH!E57</f>
        <v>2828</v>
      </c>
      <c r="G17" s="78"/>
      <c r="H17" s="77"/>
    </row>
    <row r="18" spans="1:8" x14ac:dyDescent="0.25">
      <c r="A18" s="40"/>
      <c r="B18" s="147" t="s">
        <v>69</v>
      </c>
      <c r="C18" s="156">
        <f>DWH!C58</f>
        <v>1184</v>
      </c>
      <c r="D18" s="156">
        <f>DWH!D58</f>
        <v>903</v>
      </c>
      <c r="E18" s="156">
        <f>DWH!E58</f>
        <v>2087</v>
      </c>
      <c r="G18" s="78"/>
      <c r="H18" s="77"/>
    </row>
    <row r="19" spans="1:8" x14ac:dyDescent="0.25">
      <c r="A19" s="40"/>
      <c r="B19" s="152" t="s">
        <v>70</v>
      </c>
      <c r="C19" s="156">
        <f>DWH!C59</f>
        <v>101</v>
      </c>
      <c r="D19" s="156">
        <f>DWH!D59</f>
        <v>718</v>
      </c>
      <c r="E19" s="156">
        <f>DWH!E59</f>
        <v>819</v>
      </c>
      <c r="G19" s="78"/>
      <c r="H19" s="77"/>
    </row>
    <row r="20" spans="1:8" x14ac:dyDescent="0.25">
      <c r="A20" s="40"/>
      <c r="B20" s="153" t="s">
        <v>9</v>
      </c>
      <c r="C20" s="156">
        <f>DWH!C60</f>
        <v>2724</v>
      </c>
      <c r="D20" s="156">
        <f>DWH!D60</f>
        <v>3010</v>
      </c>
      <c r="E20" s="156">
        <f>DWH!E60</f>
        <v>5734</v>
      </c>
      <c r="G20" s="78"/>
      <c r="H20" s="77"/>
    </row>
    <row r="21" spans="1:8" x14ac:dyDescent="0.25">
      <c r="A21" s="145" t="s">
        <v>8</v>
      </c>
      <c r="B21" s="153" t="s">
        <v>8</v>
      </c>
      <c r="C21" s="156">
        <f>DWH!C61</f>
        <v>8087</v>
      </c>
      <c r="D21" s="156">
        <f>DWH!D61</f>
        <v>16454</v>
      </c>
      <c r="E21" s="156">
        <f>DWH!E61</f>
        <v>24541</v>
      </c>
      <c r="G21" s="78"/>
      <c r="H21" s="77"/>
    </row>
    <row r="22" spans="1:8" x14ac:dyDescent="0.25">
      <c r="A22" s="146" t="s">
        <v>7</v>
      </c>
      <c r="B22" s="153" t="s">
        <v>7</v>
      </c>
      <c r="C22" s="156">
        <f>DWH!C62</f>
        <v>23825</v>
      </c>
      <c r="D22" s="156">
        <f>DWH!D62</f>
        <v>38127</v>
      </c>
      <c r="E22" s="156">
        <f>DWH!E62</f>
        <v>61952</v>
      </c>
      <c r="G22" s="78"/>
      <c r="H22" s="77"/>
    </row>
    <row r="23" spans="1:8" x14ac:dyDescent="0.25">
      <c r="A23" s="150" t="s">
        <v>71</v>
      </c>
      <c r="B23" s="153" t="s">
        <v>71</v>
      </c>
      <c r="C23" s="156">
        <f>DWH!C63</f>
        <v>151</v>
      </c>
      <c r="D23" s="156">
        <f>DWH!D63</f>
        <v>166</v>
      </c>
      <c r="E23" s="156">
        <f>DWH!E63</f>
        <v>317</v>
      </c>
      <c r="G23" s="78"/>
      <c r="H23" s="77"/>
    </row>
    <row r="24" spans="1:8" x14ac:dyDescent="0.25">
      <c r="A24" s="148" t="s">
        <v>11</v>
      </c>
      <c r="B24" s="40"/>
      <c r="C24" s="156">
        <f>DWH!C64</f>
        <v>53341</v>
      </c>
      <c r="D24" s="156">
        <f>DWH!D64</f>
        <v>76628</v>
      </c>
      <c r="E24" s="156">
        <f>DWH!E64</f>
        <v>129969</v>
      </c>
      <c r="G24" s="78"/>
      <c r="H24" s="77"/>
    </row>
    <row r="25" spans="1:8" x14ac:dyDescent="0.25">
      <c r="G25" s="78"/>
      <c r="H25" s="77"/>
    </row>
    <row r="26" spans="1:8" x14ac:dyDescent="0.25">
      <c r="C26" t="s">
        <v>4</v>
      </c>
      <c r="D26" t="s">
        <v>108</v>
      </c>
      <c r="G26" s="78"/>
      <c r="H26" s="77"/>
    </row>
    <row r="27" spans="1:8" x14ac:dyDescent="0.25">
      <c r="C27" s="80" t="str">
        <f>CONCATENATE(C26,"    ",C35)</f>
        <v>Frauen    N = 53.341</v>
      </c>
      <c r="D27" s="80" t="str">
        <f>CONCATENATE(D26,"   ",D35)</f>
        <v>Männer *)   N = 76.628</v>
      </c>
      <c r="E27" s="81" t="s">
        <v>23</v>
      </c>
      <c r="G27" s="78"/>
      <c r="H27" s="77"/>
    </row>
    <row r="28" spans="1:8" x14ac:dyDescent="0.25">
      <c r="B28" t="s">
        <v>73</v>
      </c>
      <c r="C28" s="82">
        <f>C22/C$24</f>
        <v>0.44665454340938487</v>
      </c>
      <c r="D28" s="82">
        <f>D22/D$24</f>
        <v>0.49755963877433834</v>
      </c>
      <c r="E28" s="83">
        <f>E22/E$24</f>
        <v>0.47666751302233612</v>
      </c>
      <c r="G28" s="78"/>
      <c r="H28" s="77"/>
    </row>
    <row r="29" spans="1:8" x14ac:dyDescent="0.25">
      <c r="B29" t="s">
        <v>74</v>
      </c>
      <c r="C29" s="82">
        <f>C21/C$24</f>
        <v>0.15160945614067978</v>
      </c>
      <c r="D29" s="82">
        <f>D21/D$24</f>
        <v>0.21472568773816358</v>
      </c>
      <c r="E29" s="83">
        <f>E21/E$24</f>
        <v>0.18882194984957951</v>
      </c>
      <c r="G29" s="78"/>
      <c r="H29" s="77"/>
    </row>
    <row r="30" spans="1:8" x14ac:dyDescent="0.25">
      <c r="B30" t="s">
        <v>75</v>
      </c>
      <c r="C30" s="82">
        <f>C20/C$24</f>
        <v>5.1067659024015298E-2</v>
      </c>
      <c r="D30" s="82">
        <f>D20/D$24</f>
        <v>3.9280680691131178E-2</v>
      </c>
      <c r="E30" s="83">
        <f>E20/E$24</f>
        <v>4.4118212804591862E-2</v>
      </c>
      <c r="G30" s="84"/>
      <c r="H30" s="85"/>
    </row>
    <row r="31" spans="1:8" x14ac:dyDescent="0.25">
      <c r="B31" t="s">
        <v>76</v>
      </c>
      <c r="C31" s="82">
        <f>C12/C$24</f>
        <v>9.9491948032470329E-2</v>
      </c>
      <c r="D31" s="82">
        <f>D12/D$24</f>
        <v>8.4551338936159112E-2</v>
      </c>
      <c r="E31" s="83">
        <f>E12/E$24</f>
        <v>9.0683162908078083E-2</v>
      </c>
    </row>
    <row r="32" spans="1:8" x14ac:dyDescent="0.25">
      <c r="B32" t="s">
        <v>77</v>
      </c>
      <c r="C32" s="82">
        <f>(C16-C12)/C$24</f>
        <v>6.750904557469864E-2</v>
      </c>
      <c r="D32" s="82">
        <f>(D16-D12)/D$24</f>
        <v>5.8333768335334345E-2</v>
      </c>
      <c r="E32" s="83">
        <f>(E16-E12)/E$24</f>
        <v>6.209942370873054E-2</v>
      </c>
    </row>
    <row r="33" spans="2:11" x14ac:dyDescent="0.25">
      <c r="B33" t="s">
        <v>78</v>
      </c>
      <c r="C33" s="82">
        <f>C11/$C$24</f>
        <v>0.18083650475244184</v>
      </c>
      <c r="D33" s="82">
        <f>D11/D$24</f>
        <v>0.10338257555984758</v>
      </c>
      <c r="E33" s="83">
        <f>E11/E$24</f>
        <v>0.13517069455023889</v>
      </c>
    </row>
    <row r="34" spans="2:11" x14ac:dyDescent="0.25">
      <c r="C34" s="86">
        <f>SUM(C28:C33)</f>
        <v>0.99716915693369079</v>
      </c>
      <c r="D34" s="86">
        <f>SUM(D28:D33)</f>
        <v>0.99783369003497413</v>
      </c>
      <c r="E34" s="86">
        <f>SUM(E28:E33)</f>
        <v>0.99756095684355506</v>
      </c>
    </row>
    <row r="35" spans="2:11" x14ac:dyDescent="0.25">
      <c r="C35" s="87" t="str">
        <f>CONCATENATE("N = ",TEXT(C24,"#.##0"))</f>
        <v>N = 53.341</v>
      </c>
      <c r="D35" s="87" t="str">
        <f>CONCATENATE("N = ",TEXT(D24,"#.##0"))</f>
        <v>N = 76.628</v>
      </c>
      <c r="E35" s="88" t="str">
        <f>CONCATENATE("N=",TEXT(E24,"#.##0"))</f>
        <v>N=129.969</v>
      </c>
    </row>
    <row r="37" spans="2:11" x14ac:dyDescent="0.25">
      <c r="B37" s="89" t="s">
        <v>79</v>
      </c>
    </row>
    <row r="39" spans="2:11" ht="15.75" thickBot="1" x14ac:dyDescent="0.3">
      <c r="B39" s="79"/>
      <c r="C39" t="s">
        <v>80</v>
      </c>
      <c r="J39" s="90"/>
      <c r="K39" s="90"/>
    </row>
    <row r="40" spans="2:11" x14ac:dyDescent="0.25">
      <c r="B40" s="91"/>
      <c r="C40" s="92" t="s">
        <v>5</v>
      </c>
      <c r="D40" s="92" t="s">
        <v>22</v>
      </c>
      <c r="J40" s="93"/>
      <c r="K40" s="94"/>
    </row>
    <row r="41" spans="2:11" x14ac:dyDescent="0.25">
      <c r="B41" s="95" t="s">
        <v>73</v>
      </c>
      <c r="C41" s="96">
        <f>E22</f>
        <v>61952</v>
      </c>
      <c r="D41" s="94">
        <f>C41/$C$55</f>
        <v>0.47666751302233612</v>
      </c>
      <c r="J41" s="93"/>
      <c r="K41" s="94"/>
    </row>
    <row r="42" spans="2:11" x14ac:dyDescent="0.25">
      <c r="B42" s="95" t="s">
        <v>74</v>
      </c>
      <c r="C42" s="96">
        <f>E21</f>
        <v>24541</v>
      </c>
      <c r="D42" s="94">
        <f t="shared" ref="D42:D54" si="0">C42/$C$55</f>
        <v>0.18882194984957951</v>
      </c>
      <c r="J42" s="93"/>
      <c r="K42" s="94"/>
    </row>
    <row r="43" spans="2:11" x14ac:dyDescent="0.25">
      <c r="B43" s="95" t="s">
        <v>81</v>
      </c>
      <c r="C43" s="96">
        <f>E19</f>
        <v>819</v>
      </c>
      <c r="D43" s="94">
        <f t="shared" si="0"/>
        <v>6.3015026660203583E-3</v>
      </c>
      <c r="J43" s="93"/>
      <c r="K43" s="94"/>
    </row>
    <row r="44" spans="2:11" x14ac:dyDescent="0.25">
      <c r="B44" s="95" t="s">
        <v>82</v>
      </c>
      <c r="C44" s="96">
        <f>E18</f>
        <v>2087</v>
      </c>
      <c r="D44" s="94">
        <f t="shared" si="0"/>
        <v>1.6057675291800352E-2</v>
      </c>
      <c r="J44" s="93"/>
      <c r="K44" s="94"/>
    </row>
    <row r="45" spans="2:11" x14ac:dyDescent="0.25">
      <c r="B45" s="95" t="s">
        <v>48</v>
      </c>
      <c r="C45" s="96">
        <f>E17</f>
        <v>2828</v>
      </c>
      <c r="D45" s="94">
        <f t="shared" si="0"/>
        <v>2.1759034846771153E-2</v>
      </c>
      <c r="J45" s="93"/>
      <c r="K45" s="94"/>
    </row>
    <row r="46" spans="2:11" x14ac:dyDescent="0.25">
      <c r="B46" s="95" t="s">
        <v>76</v>
      </c>
      <c r="C46" s="96">
        <f>E12</f>
        <v>11786</v>
      </c>
      <c r="D46" s="94">
        <f t="shared" si="0"/>
        <v>9.0683162908078083E-2</v>
      </c>
      <c r="J46" s="93"/>
      <c r="K46" s="94"/>
    </row>
    <row r="47" spans="2:11" x14ac:dyDescent="0.25">
      <c r="B47" s="95" t="s">
        <v>83</v>
      </c>
      <c r="C47" s="96">
        <f>E13</f>
        <v>2485</v>
      </c>
      <c r="D47" s="94">
        <f t="shared" si="0"/>
        <v>1.9119943986642969E-2</v>
      </c>
      <c r="J47" s="93"/>
      <c r="K47" s="94"/>
    </row>
    <row r="48" spans="2:11" x14ac:dyDescent="0.25">
      <c r="B48" s="95" t="s">
        <v>84</v>
      </c>
      <c r="C48" s="96">
        <f>E14</f>
        <v>2055</v>
      </c>
      <c r="D48" s="94">
        <f t="shared" si="0"/>
        <v>1.5811462733421048E-2</v>
      </c>
      <c r="J48" s="93"/>
      <c r="K48" s="94"/>
    </row>
    <row r="49" spans="2:11" x14ac:dyDescent="0.25">
      <c r="B49" s="95" t="s">
        <v>52</v>
      </c>
      <c r="C49" s="96">
        <f>E15</f>
        <v>3531</v>
      </c>
      <c r="D49" s="94">
        <f t="shared" si="0"/>
        <v>2.7168016988666527E-2</v>
      </c>
      <c r="J49" s="93"/>
      <c r="K49" s="94"/>
    </row>
    <row r="50" spans="2:11" x14ac:dyDescent="0.25">
      <c r="B50" s="95" t="s">
        <v>85</v>
      </c>
      <c r="C50" s="96">
        <f>E7</f>
        <v>371</v>
      </c>
      <c r="D50" s="94">
        <f t="shared" si="0"/>
        <v>2.8545268487100771E-3</v>
      </c>
      <c r="J50" s="93"/>
      <c r="K50" s="94"/>
    </row>
    <row r="51" spans="2:11" x14ac:dyDescent="0.25">
      <c r="B51" s="95" t="s">
        <v>58</v>
      </c>
      <c r="C51" s="96">
        <f>E8+E10</f>
        <v>1674</v>
      </c>
      <c r="D51" s="94">
        <f t="shared" si="0"/>
        <v>1.2879994460217436E-2</v>
      </c>
      <c r="J51" s="93"/>
      <c r="K51" s="94"/>
    </row>
    <row r="52" spans="2:11" x14ac:dyDescent="0.25">
      <c r="B52" s="95" t="s">
        <v>55</v>
      </c>
      <c r="C52" s="96">
        <f>E6+E9</f>
        <v>15523</v>
      </c>
      <c r="D52" s="94">
        <f t="shared" si="0"/>
        <v>0.11943617324131139</v>
      </c>
      <c r="J52" s="93"/>
      <c r="K52" s="94"/>
    </row>
    <row r="53" spans="2:11" x14ac:dyDescent="0.25">
      <c r="B53" s="95" t="s">
        <v>86</v>
      </c>
      <c r="C53" s="96">
        <f>E23</f>
        <v>317</v>
      </c>
      <c r="D53" s="94">
        <f t="shared" si="0"/>
        <v>2.4390431564449986E-3</v>
      </c>
      <c r="J53" s="93"/>
      <c r="K53" s="94"/>
    </row>
    <row r="54" spans="2:11" ht="15.75" thickBot="1" x14ac:dyDescent="0.3">
      <c r="B54" s="97" t="s">
        <v>23</v>
      </c>
      <c r="C54" s="98">
        <f>E24</f>
        <v>129969</v>
      </c>
      <c r="D54" s="94">
        <f t="shared" si="0"/>
        <v>1</v>
      </c>
      <c r="J54" s="99"/>
      <c r="K54" s="99"/>
    </row>
    <row r="55" spans="2:11" x14ac:dyDescent="0.25">
      <c r="C55" s="99">
        <f>SUM(C41:C53)</f>
        <v>129969</v>
      </c>
      <c r="D55" s="99">
        <f>SUM(D41:D53)</f>
        <v>1.0000000000000002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I21" sqref="I21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4" t="s">
        <v>90</v>
      </c>
    </row>
    <row r="2" spans="1:8" x14ac:dyDescent="0.25">
      <c r="A2" t="s">
        <v>110</v>
      </c>
      <c r="F2" s="100"/>
      <c r="G2" s="100"/>
      <c r="H2" s="100"/>
    </row>
    <row r="4" spans="1:8" x14ac:dyDescent="0.25">
      <c r="B4" s="202">
        <v>45689</v>
      </c>
      <c r="C4" s="202">
        <v>45323</v>
      </c>
    </row>
    <row r="5" spans="1:8" x14ac:dyDescent="0.25">
      <c r="A5" s="201" t="s">
        <v>7</v>
      </c>
      <c r="B5" s="198">
        <v>0.32541107751829096</v>
      </c>
      <c r="C5" s="198">
        <v>0.34196553646311784</v>
      </c>
      <c r="E5" s="101"/>
      <c r="G5" s="199"/>
      <c r="H5" s="102"/>
    </row>
    <row r="6" spans="1:8" x14ac:dyDescent="0.25">
      <c r="A6" s="201" t="s">
        <v>8</v>
      </c>
      <c r="B6" s="198">
        <v>0.1234336159456384</v>
      </c>
      <c r="C6" s="198">
        <v>0.11867151719777042</v>
      </c>
      <c r="G6" s="200"/>
    </row>
    <row r="7" spans="1:8" x14ac:dyDescent="0.25">
      <c r="A7" s="201" t="s">
        <v>75</v>
      </c>
      <c r="B7" s="198">
        <v>8.3836577629174264E-2</v>
      </c>
      <c r="C7" s="198">
        <v>6.8846469498624746E-2</v>
      </c>
      <c r="G7" s="200"/>
    </row>
    <row r="8" spans="1:8" x14ac:dyDescent="0.25">
      <c r="A8" s="201" t="s">
        <v>76</v>
      </c>
      <c r="B8" s="198">
        <v>9.3904072554532952E-2</v>
      </c>
      <c r="C8" s="198">
        <v>9.89549004617883E-2</v>
      </c>
      <c r="G8" s="200"/>
    </row>
    <row r="9" spans="1:8" x14ac:dyDescent="0.25">
      <c r="A9" s="201" t="s">
        <v>77</v>
      </c>
      <c r="B9" s="198">
        <v>7.1304398390496668E-2</v>
      </c>
      <c r="C9" s="198">
        <v>6.5783130362784797E-2</v>
      </c>
      <c r="G9" s="200"/>
    </row>
    <row r="10" spans="1:8" x14ac:dyDescent="0.25">
      <c r="A10" s="201" t="s">
        <v>88</v>
      </c>
      <c r="B10" s="198">
        <v>4.9429395397547024E-2</v>
      </c>
      <c r="C10" s="198">
        <v>4.3833396738766441E-2</v>
      </c>
      <c r="G10" s="200"/>
    </row>
    <row r="11" spans="1:8" x14ac:dyDescent="0.25">
      <c r="A11" s="201" t="s">
        <v>89</v>
      </c>
      <c r="B11" s="198">
        <v>0.123541153769</v>
      </c>
      <c r="C11" s="198">
        <v>0.120882649072</v>
      </c>
      <c r="G11" s="200"/>
    </row>
    <row r="12" spans="1:8" x14ac:dyDescent="0.25">
      <c r="G12" s="200"/>
    </row>
    <row r="13" spans="1:8" x14ac:dyDescent="0.25">
      <c r="B13" s="89" t="s">
        <v>79</v>
      </c>
    </row>
    <row r="15" spans="1:8" ht="30" x14ac:dyDescent="0.25">
      <c r="C15" s="112">
        <f>B4</f>
        <v>45689</v>
      </c>
      <c r="D15" s="103" t="s">
        <v>89</v>
      </c>
      <c r="E15" s="112">
        <f>C4</f>
        <v>45323</v>
      </c>
      <c r="F15" s="103" t="s">
        <v>89</v>
      </c>
    </row>
    <row r="16" spans="1:8" x14ac:dyDescent="0.25">
      <c r="B16" t="s">
        <v>7</v>
      </c>
      <c r="C16" s="104">
        <f t="shared" ref="C16:C21" si="0">B5</f>
        <v>0.32541107751829096</v>
      </c>
      <c r="D16" s="104">
        <f>B11</f>
        <v>0.123541153769</v>
      </c>
      <c r="E16" s="104">
        <f t="shared" ref="E16:E21" si="1">C5</f>
        <v>0.34196553646311784</v>
      </c>
      <c r="F16" s="104">
        <f>C11</f>
        <v>0.120882649072</v>
      </c>
    </row>
    <row r="17" spans="2:6" x14ac:dyDescent="0.25">
      <c r="B17" t="s">
        <v>8</v>
      </c>
      <c r="C17" s="104">
        <f t="shared" si="0"/>
        <v>0.1234336159456384</v>
      </c>
      <c r="D17" s="104">
        <f>B11</f>
        <v>0.123541153769</v>
      </c>
      <c r="E17" s="104">
        <f t="shared" si="1"/>
        <v>0.11867151719777042</v>
      </c>
      <c r="F17" s="104">
        <f>C11</f>
        <v>0.120882649072</v>
      </c>
    </row>
    <row r="18" spans="2:6" x14ac:dyDescent="0.25">
      <c r="B18" t="s">
        <v>75</v>
      </c>
      <c r="C18" s="104">
        <f t="shared" si="0"/>
        <v>8.3836577629174264E-2</v>
      </c>
      <c r="D18" s="104">
        <f>B11</f>
        <v>0.123541153769</v>
      </c>
      <c r="E18" s="104">
        <f t="shared" si="1"/>
        <v>6.8846469498624746E-2</v>
      </c>
      <c r="F18" s="104">
        <f>C11</f>
        <v>0.120882649072</v>
      </c>
    </row>
    <row r="19" spans="2:6" x14ac:dyDescent="0.25">
      <c r="B19" t="s">
        <v>76</v>
      </c>
      <c r="C19" s="104">
        <f t="shared" si="0"/>
        <v>9.3904072554532952E-2</v>
      </c>
      <c r="D19" s="104">
        <f>B11</f>
        <v>0.123541153769</v>
      </c>
      <c r="E19" s="104">
        <f t="shared" si="1"/>
        <v>9.89549004617883E-2</v>
      </c>
      <c r="F19" s="104">
        <f>C11</f>
        <v>0.120882649072</v>
      </c>
    </row>
    <row r="20" spans="2:6" x14ac:dyDescent="0.25">
      <c r="B20" t="s">
        <v>77</v>
      </c>
      <c r="C20" s="104">
        <f t="shared" si="0"/>
        <v>7.1304398390496668E-2</v>
      </c>
      <c r="D20" s="104">
        <f>B11</f>
        <v>0.123541153769</v>
      </c>
      <c r="E20" s="104">
        <f t="shared" si="1"/>
        <v>6.5783130362784797E-2</v>
      </c>
      <c r="F20" s="104">
        <f>C11</f>
        <v>0.120882649072</v>
      </c>
    </row>
    <row r="21" spans="2:6" x14ac:dyDescent="0.25">
      <c r="B21" t="s">
        <v>88</v>
      </c>
      <c r="C21" s="104">
        <f t="shared" si="0"/>
        <v>4.9429395397547024E-2</v>
      </c>
      <c r="D21" s="104">
        <f>B11</f>
        <v>0.123541153769</v>
      </c>
      <c r="E21" s="104">
        <f t="shared" si="1"/>
        <v>4.3833396738766441E-2</v>
      </c>
      <c r="F21" s="104">
        <f>C11</f>
        <v>0.120882649072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2025-03-18T07:05:57Z</cp:lastPrinted>
  <dcterms:created xsi:type="dcterms:W3CDTF">2015-09-10T08:54:52Z</dcterms:created>
  <dcterms:modified xsi:type="dcterms:W3CDTF">2025-03-18T07:06:04Z</dcterms:modified>
</cp:coreProperties>
</file>