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25" windowHeight="12225"/>
  </bookViews>
  <sheets>
    <sheet name="Summe" sheetId="20" r:id="rId1"/>
    <sheet name="Blatt 1" sheetId="1" r:id="rId2"/>
    <sheet name="Blatt 2" sheetId="33" r:id="rId3"/>
    <sheet name="Blatt 3" sheetId="32" r:id="rId4"/>
    <sheet name="Blatt 4" sheetId="34" r:id="rId5"/>
    <sheet name="Blatt 5" sheetId="35" r:id="rId6"/>
    <sheet name="Blatt 6" sheetId="36" r:id="rId7"/>
    <sheet name="Blatt 7" sheetId="37" r:id="rId8"/>
    <sheet name="Blatt 8" sheetId="38" r:id="rId9"/>
    <sheet name="Blatt 9" sheetId="39" r:id="rId10"/>
    <sheet name="Blatt 10" sheetId="40" r:id="rId11"/>
    <sheet name="Erläuterungen" sheetId="2" r:id="rId12"/>
  </sheets>
  <definedNames>
    <definedName name="AbzugEURTag" localSheetId="10">'Blatt 10'!$W$4:$W$10</definedName>
    <definedName name="AbzugEURTag" localSheetId="2">'Blatt 2'!$W$4:$W$10</definedName>
    <definedName name="AbzugEURTag" localSheetId="3">'Blatt 3'!$W$4:$W$10</definedName>
    <definedName name="AbzugEURTag" localSheetId="4">'Blatt 4'!$W$4:$W$10</definedName>
    <definedName name="AbzugEURTag" localSheetId="5">'Blatt 5'!$W$4:$W$10</definedName>
    <definedName name="AbzugEURTag" localSheetId="6">'Blatt 6'!$W$4:$W$10</definedName>
    <definedName name="AbzugEURTag" localSheetId="7">'Blatt 7'!$W$4:$W$10</definedName>
    <definedName name="AbzugEURTag" localSheetId="8">'Blatt 8'!$W$4:$W$10</definedName>
    <definedName name="AbzugEURTag" localSheetId="9">'Blatt 9'!$W$4:$W$10</definedName>
    <definedName name="AbzugEURTag" localSheetId="0">Summe!$Q$4:$Q$9</definedName>
    <definedName name="AbzugEURTag">'Blatt 1'!$W$4:$W$10</definedName>
    <definedName name="_xlnm.Print_Area" localSheetId="1">'Blatt 1'!$A$1:$W$466</definedName>
    <definedName name="_xlnm.Print_Area" localSheetId="10">'Blatt 10'!$A$1:$W$466</definedName>
    <definedName name="_xlnm.Print_Area" localSheetId="2">'Blatt 2'!$A$1:$W$466</definedName>
    <definedName name="_xlnm.Print_Area" localSheetId="3">'Blatt 3'!$A$1:$W$466</definedName>
    <definedName name="_xlnm.Print_Area" localSheetId="4">'Blatt 4'!$A$1:$W$466</definedName>
    <definedName name="_xlnm.Print_Area" localSheetId="5">'Blatt 5'!$A$1:$W$466</definedName>
    <definedName name="_xlnm.Print_Area" localSheetId="6">'Blatt 6'!$A$1:$W$466</definedName>
    <definedName name="_xlnm.Print_Area" localSheetId="7">'Blatt 7'!$A$1:$W$466</definedName>
    <definedName name="_xlnm.Print_Area" localSheetId="8">'Blatt 8'!$A$1:$W$466</definedName>
    <definedName name="_xlnm.Print_Area" localSheetId="9">'Blatt 9'!$A$1:$W$466</definedName>
    <definedName name="_xlnm.Print_Area" localSheetId="0">Summe!$A$1:$T$15</definedName>
    <definedName name="_xlnm.Print_Titles" localSheetId="1">'Blatt 1'!$13:$15</definedName>
    <definedName name="_xlnm.Print_Titles" localSheetId="10">'Blatt 10'!$13:$15</definedName>
    <definedName name="_xlnm.Print_Titles" localSheetId="2">'Blatt 2'!$13:$15</definedName>
    <definedName name="_xlnm.Print_Titles" localSheetId="3">'Blatt 3'!$13:$15</definedName>
    <definedName name="_xlnm.Print_Titles" localSheetId="4">'Blatt 4'!$13:$15</definedName>
    <definedName name="_xlnm.Print_Titles" localSheetId="5">'Blatt 5'!$13:$15</definedName>
    <definedName name="_xlnm.Print_Titles" localSheetId="6">'Blatt 6'!$13:$15</definedName>
    <definedName name="_xlnm.Print_Titles" localSheetId="7">'Blatt 7'!$13:$15</definedName>
    <definedName name="_xlnm.Print_Titles" localSheetId="8">'Blatt 8'!$13:$15</definedName>
    <definedName name="_xlnm.Print_Titles" localSheetId="9">'Blatt 9'!$13:$15</definedName>
    <definedName name="Typ" localSheetId="10">'Blatt 10'!$M$3:$M$11</definedName>
    <definedName name="Typ" localSheetId="2">'Blatt 2'!$M$3:$M$11</definedName>
    <definedName name="Typ" localSheetId="3">'Blatt 3'!$M$3:$M$11</definedName>
    <definedName name="Typ" localSheetId="4">'Blatt 4'!$M$3:$M$11</definedName>
    <definedName name="Typ" localSheetId="5">'Blatt 5'!$M$3:$M$11</definedName>
    <definedName name="Typ" localSheetId="6">'Blatt 6'!$M$3:$M$11</definedName>
    <definedName name="Typ" localSheetId="7">'Blatt 7'!$M$3:$M$11</definedName>
    <definedName name="Typ" localSheetId="8">'Blatt 8'!$M$3:$M$11</definedName>
    <definedName name="Typ" localSheetId="9">'Blatt 9'!$M$3:$M$11</definedName>
    <definedName name="Typ">'Blatt 1'!$M$3:$M$11</definedName>
    <definedName name="Typen" localSheetId="10">'Blatt 10'!$M$3:$M$11</definedName>
    <definedName name="Typen" localSheetId="2">'Blatt 2'!$M$3:$M$11</definedName>
    <definedName name="Typen" localSheetId="3">'Blatt 3'!$M$3:$M$11</definedName>
    <definedName name="Typen" localSheetId="4">'Blatt 4'!$M$3:$M$11</definedName>
    <definedName name="Typen" localSheetId="5">'Blatt 5'!$M$3:$M$11</definedName>
    <definedName name="Typen" localSheetId="6">'Blatt 6'!$M$3:$M$11</definedName>
    <definedName name="Typen" localSheetId="7">'Blatt 7'!$M$3:$M$11</definedName>
    <definedName name="Typen" localSheetId="8">'Blatt 8'!$M$3:$M$11</definedName>
    <definedName name="Typen" localSheetId="9">'Blatt 9'!$M$3:$M$11</definedName>
    <definedName name="Typen">'Blatt 1'!$M$3:$M$11</definedName>
    <definedName name="ZuschussKG42T" localSheetId="10">'Blatt 10'!$U$4:$U$10</definedName>
    <definedName name="ZuschussKG42T" localSheetId="2">'Blatt 2'!$U$4:$U$10</definedName>
    <definedName name="ZuschussKG42T" localSheetId="3">'Blatt 3'!$U$4:$U$10</definedName>
    <definedName name="ZuschussKG42T" localSheetId="4">'Blatt 4'!$U$4:$U$10</definedName>
    <definedName name="ZuschussKG42T" localSheetId="5">'Blatt 5'!$U$4:$U$10</definedName>
    <definedName name="ZuschussKG42T" localSheetId="6">'Blatt 6'!$U$4:$U$10</definedName>
    <definedName name="ZuschussKG42T" localSheetId="7">'Blatt 7'!$U$4:$U$10</definedName>
    <definedName name="ZuschussKG42T" localSheetId="8">'Blatt 8'!$U$4:$U$10</definedName>
    <definedName name="ZuschussKG42T" localSheetId="9">'Blatt 9'!$U$4:$U$10</definedName>
    <definedName name="ZuschussKG42T" localSheetId="0">Summe!#REF!</definedName>
    <definedName name="ZuschussKG42T">'Blatt 1'!$U$4:$U$10</definedName>
    <definedName name="ZuschussKG43T" localSheetId="10">'Blatt 10'!$V$4:$V$10</definedName>
    <definedName name="ZuschussKG43T" localSheetId="2">'Blatt 2'!$V$4:$V$10</definedName>
    <definedName name="ZuschussKG43T" localSheetId="3">'Blatt 3'!$V$4:$V$10</definedName>
    <definedName name="ZuschussKG43T" localSheetId="4">'Blatt 4'!$V$4:$V$10</definedName>
    <definedName name="ZuschussKG43T" localSheetId="5">'Blatt 5'!$V$4:$V$10</definedName>
    <definedName name="ZuschussKG43T" localSheetId="6">'Blatt 6'!$V$4:$V$10</definedName>
    <definedName name="ZuschussKG43T" localSheetId="7">'Blatt 7'!$V$4:$V$10</definedName>
    <definedName name="ZuschussKG43T" localSheetId="8">'Blatt 8'!$V$4:$V$10</definedName>
    <definedName name="ZuschussKG43T" localSheetId="9">'Blatt 9'!$V$4:$V$10</definedName>
    <definedName name="ZuschussKG43T" localSheetId="0">Summe!$P$4:$P$9</definedName>
    <definedName name="ZuschussKG43T">'Blatt 1'!$V$4:$V$10</definedName>
    <definedName name="zustehendeBeihilfe" localSheetId="10">'Blatt 10'!$T$4:$T$10</definedName>
    <definedName name="zustehendeBeihilfe" localSheetId="2">'Blatt 2'!$T$4:$T$10</definedName>
    <definedName name="zustehendeBeihilfe" localSheetId="3">'Blatt 3'!$T$4:$T$10</definedName>
    <definedName name="zustehendeBeihilfe" localSheetId="4">'Blatt 4'!$T$4:$T$10</definedName>
    <definedName name="zustehendeBeihilfe" localSheetId="5">'Blatt 5'!$T$4:$T$10</definedName>
    <definedName name="zustehendeBeihilfe" localSheetId="6">'Blatt 6'!$T$4:$T$10</definedName>
    <definedName name="zustehendeBeihilfe" localSheetId="7">'Blatt 7'!$T$4:$T$10</definedName>
    <definedName name="zustehendeBeihilfe" localSheetId="8">'Blatt 8'!$T$4:$T$10</definedName>
    <definedName name="zustehendeBeihilfe" localSheetId="9">'Blatt 9'!$T$4:$T$10</definedName>
    <definedName name="zustehendeBeihilfe" localSheetId="0">Summe!$O$4:$O$9</definedName>
    <definedName name="zustehendeBeihilfe">'Blatt 1'!$T$4:$T$10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20" l="1"/>
  <c r="P13" i="20"/>
  <c r="O13" i="20"/>
  <c r="N13" i="20"/>
  <c r="S464" i="40"/>
  <c r="Q464" i="40"/>
  <c r="O464" i="40"/>
  <c r="V463" i="40"/>
  <c r="U463" i="40"/>
  <c r="T463" i="40"/>
  <c r="L463" i="40"/>
  <c r="K463" i="40"/>
  <c r="I463" i="40"/>
  <c r="V462" i="40"/>
  <c r="T462" i="40"/>
  <c r="L462" i="40"/>
  <c r="N462" i="40" s="1"/>
  <c r="K462" i="40"/>
  <c r="U462" i="40" s="1"/>
  <c r="I462" i="40"/>
  <c r="V461" i="40"/>
  <c r="U461" i="40"/>
  <c r="T461" i="40"/>
  <c r="K461" i="40"/>
  <c r="I461" i="40"/>
  <c r="L461" i="40" s="1"/>
  <c r="V460" i="40"/>
  <c r="U460" i="40"/>
  <c r="T460" i="40"/>
  <c r="L460" i="40"/>
  <c r="K460" i="40"/>
  <c r="I460" i="40"/>
  <c r="V459" i="40"/>
  <c r="T459" i="40"/>
  <c r="L459" i="40"/>
  <c r="N459" i="40" s="1"/>
  <c r="K459" i="40"/>
  <c r="U459" i="40" s="1"/>
  <c r="U464" i="40" s="1"/>
  <c r="I459" i="40"/>
  <c r="V458" i="40"/>
  <c r="U458" i="40"/>
  <c r="T458" i="40"/>
  <c r="K458" i="40"/>
  <c r="I458" i="40"/>
  <c r="L458" i="40" s="1"/>
  <c r="V457" i="40"/>
  <c r="U457" i="40"/>
  <c r="T457" i="40"/>
  <c r="T464" i="40" s="1"/>
  <c r="L457" i="40"/>
  <c r="K457" i="40"/>
  <c r="I457" i="40"/>
  <c r="S455" i="40"/>
  <c r="Q455" i="40"/>
  <c r="O455" i="40"/>
  <c r="V454" i="40"/>
  <c r="K454" i="40"/>
  <c r="I454" i="40"/>
  <c r="L454" i="40" s="1"/>
  <c r="N454" i="40" s="1"/>
  <c r="V453" i="40"/>
  <c r="K453" i="40"/>
  <c r="U453" i="40" s="1"/>
  <c r="I453" i="40"/>
  <c r="L453" i="40" s="1"/>
  <c r="N453" i="40" s="1"/>
  <c r="V452" i="40"/>
  <c r="U452" i="40"/>
  <c r="N452" i="40"/>
  <c r="W452" i="40" s="1"/>
  <c r="L452" i="40"/>
  <c r="K452" i="40"/>
  <c r="T452" i="40" s="1"/>
  <c r="I452" i="40"/>
  <c r="V451" i="40"/>
  <c r="K451" i="40"/>
  <c r="I451" i="40"/>
  <c r="L451" i="40" s="1"/>
  <c r="N451" i="40" s="1"/>
  <c r="V450" i="40"/>
  <c r="N450" i="40"/>
  <c r="K450" i="40"/>
  <c r="U450" i="40" s="1"/>
  <c r="I450" i="40"/>
  <c r="L450" i="40" s="1"/>
  <c r="V449" i="40"/>
  <c r="U449" i="40"/>
  <c r="N449" i="40"/>
  <c r="L449" i="40"/>
  <c r="K449" i="40"/>
  <c r="T449" i="40" s="1"/>
  <c r="I449" i="40"/>
  <c r="V448" i="40"/>
  <c r="V455" i="40" s="1"/>
  <c r="K448" i="40"/>
  <c r="I448" i="40"/>
  <c r="L448" i="40" s="1"/>
  <c r="S446" i="40"/>
  <c r="Q446" i="40"/>
  <c r="O446" i="40"/>
  <c r="V445" i="40"/>
  <c r="U445" i="40"/>
  <c r="T445" i="40"/>
  <c r="K445" i="40"/>
  <c r="I445" i="40"/>
  <c r="L445" i="40" s="1"/>
  <c r="V444" i="40"/>
  <c r="U444" i="40"/>
  <c r="T444" i="40"/>
  <c r="L444" i="40"/>
  <c r="K444" i="40"/>
  <c r="I444" i="40"/>
  <c r="V443" i="40"/>
  <c r="T443" i="40"/>
  <c r="L443" i="40"/>
  <c r="N443" i="40" s="1"/>
  <c r="K443" i="40"/>
  <c r="U443" i="40" s="1"/>
  <c r="I443" i="40"/>
  <c r="V442" i="40"/>
  <c r="U442" i="40"/>
  <c r="T442" i="40"/>
  <c r="K442" i="40"/>
  <c r="I442" i="40"/>
  <c r="L442" i="40" s="1"/>
  <c r="V441" i="40"/>
  <c r="U441" i="40"/>
  <c r="T441" i="40"/>
  <c r="L441" i="40"/>
  <c r="K441" i="40"/>
  <c r="I441" i="40"/>
  <c r="V440" i="40"/>
  <c r="T440" i="40"/>
  <c r="L440" i="40"/>
  <c r="N440" i="40" s="1"/>
  <c r="K440" i="40"/>
  <c r="U440" i="40" s="1"/>
  <c r="I440" i="40"/>
  <c r="V439" i="40"/>
  <c r="V446" i="40" s="1"/>
  <c r="U439" i="40"/>
  <c r="T439" i="40"/>
  <c r="T446" i="40" s="1"/>
  <c r="K439" i="40"/>
  <c r="I439" i="40"/>
  <c r="L439" i="40" s="1"/>
  <c r="S437" i="40"/>
  <c r="Q437" i="40"/>
  <c r="O437" i="40"/>
  <c r="V436" i="40"/>
  <c r="U436" i="40"/>
  <c r="N436" i="40"/>
  <c r="L436" i="40"/>
  <c r="K436" i="40"/>
  <c r="T436" i="40" s="1"/>
  <c r="I436" i="40"/>
  <c r="V435" i="40"/>
  <c r="K435" i="40"/>
  <c r="I435" i="40"/>
  <c r="L435" i="40" s="1"/>
  <c r="N435" i="40" s="1"/>
  <c r="V434" i="40"/>
  <c r="K434" i="40"/>
  <c r="U434" i="40" s="1"/>
  <c r="I434" i="40"/>
  <c r="L434" i="40" s="1"/>
  <c r="V433" i="40"/>
  <c r="U433" i="40"/>
  <c r="N433" i="40"/>
  <c r="W433" i="40" s="1"/>
  <c r="L433" i="40"/>
  <c r="K433" i="40"/>
  <c r="T433" i="40" s="1"/>
  <c r="I433" i="40"/>
  <c r="V432" i="40"/>
  <c r="K432" i="40"/>
  <c r="I432" i="40"/>
  <c r="L432" i="40" s="1"/>
  <c r="N432" i="40" s="1"/>
  <c r="V431" i="40"/>
  <c r="V437" i="40" s="1"/>
  <c r="N431" i="40"/>
  <c r="K431" i="40"/>
  <c r="U431" i="40" s="1"/>
  <c r="I431" i="40"/>
  <c r="L431" i="40" s="1"/>
  <c r="V430" i="40"/>
  <c r="U430" i="40"/>
  <c r="N430" i="40"/>
  <c r="L430" i="40"/>
  <c r="K430" i="40"/>
  <c r="T430" i="40" s="1"/>
  <c r="I430" i="40"/>
  <c r="S428" i="40"/>
  <c r="Q428" i="40"/>
  <c r="O428" i="40"/>
  <c r="V427" i="40"/>
  <c r="T427" i="40"/>
  <c r="K427" i="40"/>
  <c r="U427" i="40" s="1"/>
  <c r="I427" i="40"/>
  <c r="L427" i="40" s="1"/>
  <c r="V426" i="40"/>
  <c r="U426" i="40"/>
  <c r="T426" i="40"/>
  <c r="K426" i="40"/>
  <c r="I426" i="40"/>
  <c r="L426" i="40" s="1"/>
  <c r="V425" i="40"/>
  <c r="U425" i="40"/>
  <c r="T425" i="40"/>
  <c r="L425" i="40"/>
  <c r="K425" i="40"/>
  <c r="I425" i="40"/>
  <c r="V424" i="40"/>
  <c r="T424" i="40"/>
  <c r="K424" i="40"/>
  <c r="U424" i="40" s="1"/>
  <c r="I424" i="40"/>
  <c r="L424" i="40" s="1"/>
  <c r="V423" i="40"/>
  <c r="U423" i="40"/>
  <c r="T423" i="40"/>
  <c r="K423" i="40"/>
  <c r="I423" i="40"/>
  <c r="L423" i="40" s="1"/>
  <c r="V422" i="40"/>
  <c r="U422" i="40"/>
  <c r="T422" i="40"/>
  <c r="L422" i="40"/>
  <c r="K422" i="40"/>
  <c r="I422" i="40"/>
  <c r="V421" i="40"/>
  <c r="T421" i="40"/>
  <c r="K421" i="40"/>
  <c r="U421" i="40" s="1"/>
  <c r="I421" i="40"/>
  <c r="L421" i="40" s="1"/>
  <c r="V419" i="40"/>
  <c r="S419" i="40"/>
  <c r="Q419" i="40"/>
  <c r="O419" i="40"/>
  <c r="V418" i="40"/>
  <c r="N418" i="40"/>
  <c r="K418" i="40"/>
  <c r="U418" i="40" s="1"/>
  <c r="I418" i="40"/>
  <c r="L418" i="40" s="1"/>
  <c r="V417" i="40"/>
  <c r="U417" i="40"/>
  <c r="N417" i="40"/>
  <c r="L417" i="40"/>
  <c r="K417" i="40"/>
  <c r="T417" i="40" s="1"/>
  <c r="I417" i="40"/>
  <c r="V416" i="40"/>
  <c r="K416" i="40"/>
  <c r="I416" i="40"/>
  <c r="L416" i="40" s="1"/>
  <c r="N416" i="40" s="1"/>
  <c r="V415" i="40"/>
  <c r="K415" i="40"/>
  <c r="U415" i="40" s="1"/>
  <c r="I415" i="40"/>
  <c r="L415" i="40" s="1"/>
  <c r="N415" i="40" s="1"/>
  <c r="V414" i="40"/>
  <c r="U414" i="40"/>
  <c r="N414" i="40"/>
  <c r="L414" i="40"/>
  <c r="K414" i="40"/>
  <c r="T414" i="40" s="1"/>
  <c r="W414" i="40" s="1"/>
  <c r="I414" i="40"/>
  <c r="V413" i="40"/>
  <c r="K413" i="40"/>
  <c r="T413" i="40" s="1"/>
  <c r="I413" i="40"/>
  <c r="L413" i="40" s="1"/>
  <c r="N413" i="40" s="1"/>
  <c r="V412" i="40"/>
  <c r="K412" i="40"/>
  <c r="I412" i="40"/>
  <c r="L412" i="40" s="1"/>
  <c r="S410" i="40"/>
  <c r="Q410" i="40"/>
  <c r="O410" i="40"/>
  <c r="V409" i="40"/>
  <c r="U409" i="40"/>
  <c r="T409" i="40"/>
  <c r="K409" i="40"/>
  <c r="I409" i="40"/>
  <c r="L409" i="40" s="1"/>
  <c r="V408" i="40"/>
  <c r="T408" i="40"/>
  <c r="K408" i="40"/>
  <c r="U408" i="40" s="1"/>
  <c r="I408" i="40"/>
  <c r="L408" i="40" s="1"/>
  <c r="V407" i="40"/>
  <c r="U407" i="40"/>
  <c r="T407" i="40"/>
  <c r="K407" i="40"/>
  <c r="I407" i="40"/>
  <c r="L407" i="40" s="1"/>
  <c r="V406" i="40"/>
  <c r="U406" i="40"/>
  <c r="T406" i="40"/>
  <c r="K406" i="40"/>
  <c r="I406" i="40"/>
  <c r="L406" i="40" s="1"/>
  <c r="V405" i="40"/>
  <c r="K405" i="40"/>
  <c r="I405" i="40"/>
  <c r="L405" i="40" s="1"/>
  <c r="V404" i="40"/>
  <c r="U404" i="40"/>
  <c r="T404" i="40"/>
  <c r="L404" i="40"/>
  <c r="K404" i="40"/>
  <c r="I404" i="40"/>
  <c r="V403" i="40"/>
  <c r="V410" i="40" s="1"/>
  <c r="U403" i="40"/>
  <c r="T403" i="40"/>
  <c r="L403" i="40"/>
  <c r="K403" i="40"/>
  <c r="I403" i="40"/>
  <c r="S401" i="40"/>
  <c r="Q401" i="40"/>
  <c r="O401" i="40"/>
  <c r="V400" i="40"/>
  <c r="U400" i="40"/>
  <c r="T400" i="40"/>
  <c r="N400" i="40"/>
  <c r="K400" i="40"/>
  <c r="I400" i="40"/>
  <c r="L400" i="40" s="1"/>
  <c r="V399" i="40"/>
  <c r="N399" i="40"/>
  <c r="K399" i="40"/>
  <c r="I399" i="40"/>
  <c r="L399" i="40" s="1"/>
  <c r="V398" i="40"/>
  <c r="U398" i="40"/>
  <c r="L398" i="40"/>
  <c r="K398" i="40"/>
  <c r="T398" i="40" s="1"/>
  <c r="I398" i="40"/>
  <c r="V397" i="40"/>
  <c r="W397" i="40" s="1"/>
  <c r="U397" i="40"/>
  <c r="T397" i="40"/>
  <c r="K397" i="40"/>
  <c r="I397" i="40"/>
  <c r="L397" i="40" s="1"/>
  <c r="N397" i="40" s="1"/>
  <c r="V396" i="40"/>
  <c r="K396" i="40"/>
  <c r="T396" i="40" s="1"/>
  <c r="I396" i="40"/>
  <c r="L396" i="40" s="1"/>
  <c r="V395" i="40"/>
  <c r="N395" i="40"/>
  <c r="L395" i="40"/>
  <c r="K395" i="40"/>
  <c r="I395" i="40"/>
  <c r="V394" i="40"/>
  <c r="T394" i="40"/>
  <c r="N394" i="40"/>
  <c r="K394" i="40"/>
  <c r="U394" i="40" s="1"/>
  <c r="I394" i="40"/>
  <c r="L394" i="40" s="1"/>
  <c r="S392" i="40"/>
  <c r="Q392" i="40"/>
  <c r="O392" i="40"/>
  <c r="L392" i="40"/>
  <c r="V391" i="40"/>
  <c r="U391" i="40"/>
  <c r="T391" i="40"/>
  <c r="K391" i="40"/>
  <c r="I391" i="40"/>
  <c r="L391" i="40" s="1"/>
  <c r="V390" i="40"/>
  <c r="L390" i="40"/>
  <c r="N390" i="40" s="1"/>
  <c r="K390" i="40"/>
  <c r="I390" i="40"/>
  <c r="V389" i="40"/>
  <c r="L389" i="40"/>
  <c r="N389" i="40" s="1"/>
  <c r="K389" i="40"/>
  <c r="I389" i="40"/>
  <c r="V388" i="40"/>
  <c r="U388" i="40"/>
  <c r="T388" i="40"/>
  <c r="L388" i="40"/>
  <c r="K388" i="40"/>
  <c r="I388" i="40"/>
  <c r="V387" i="40"/>
  <c r="U387" i="40"/>
  <c r="T387" i="40"/>
  <c r="L387" i="40"/>
  <c r="K387" i="40"/>
  <c r="I387" i="40"/>
  <c r="W386" i="40"/>
  <c r="V386" i="40"/>
  <c r="T386" i="40"/>
  <c r="N386" i="40"/>
  <c r="K386" i="40"/>
  <c r="U386" i="40" s="1"/>
  <c r="I386" i="40"/>
  <c r="L386" i="40" s="1"/>
  <c r="V385" i="40"/>
  <c r="V392" i="40" s="1"/>
  <c r="U385" i="40"/>
  <c r="T385" i="40"/>
  <c r="K385" i="40"/>
  <c r="I385" i="40"/>
  <c r="L385" i="40" s="1"/>
  <c r="S383" i="40"/>
  <c r="Q383" i="40"/>
  <c r="O383" i="40"/>
  <c r="V382" i="40"/>
  <c r="U382" i="40"/>
  <c r="T382" i="40"/>
  <c r="N382" i="40"/>
  <c r="L382" i="40"/>
  <c r="K382" i="40"/>
  <c r="I382" i="40"/>
  <c r="W381" i="40"/>
  <c r="V381" i="40"/>
  <c r="U381" i="40"/>
  <c r="K381" i="40"/>
  <c r="T381" i="40" s="1"/>
  <c r="I381" i="40"/>
  <c r="L381" i="40" s="1"/>
  <c r="N381" i="40" s="1"/>
  <c r="V380" i="40"/>
  <c r="K380" i="40"/>
  <c r="I380" i="40"/>
  <c r="L380" i="40" s="1"/>
  <c r="V379" i="40"/>
  <c r="T379" i="40"/>
  <c r="L379" i="40"/>
  <c r="K379" i="40"/>
  <c r="U379" i="40" s="1"/>
  <c r="I379" i="40"/>
  <c r="V378" i="40"/>
  <c r="U378" i="40"/>
  <c r="T378" i="40"/>
  <c r="N378" i="40"/>
  <c r="K378" i="40"/>
  <c r="I378" i="40"/>
  <c r="L378" i="40" s="1"/>
  <c r="V377" i="40"/>
  <c r="V383" i="40" s="1"/>
  <c r="U377" i="40"/>
  <c r="N377" i="40"/>
  <c r="W377" i="40" s="1"/>
  <c r="K377" i="40"/>
  <c r="T377" i="40" s="1"/>
  <c r="I377" i="40"/>
  <c r="L377" i="40" s="1"/>
  <c r="V376" i="40"/>
  <c r="L376" i="40"/>
  <c r="K376" i="40"/>
  <c r="T376" i="40" s="1"/>
  <c r="I376" i="40"/>
  <c r="S374" i="40"/>
  <c r="Q374" i="40"/>
  <c r="O374" i="40"/>
  <c r="V373" i="40"/>
  <c r="T373" i="40"/>
  <c r="K373" i="40"/>
  <c r="U373" i="40" s="1"/>
  <c r="I373" i="40"/>
  <c r="L373" i="40" s="1"/>
  <c r="V372" i="40"/>
  <c r="U372" i="40"/>
  <c r="T372" i="40"/>
  <c r="K372" i="40"/>
  <c r="I372" i="40"/>
  <c r="L372" i="40" s="1"/>
  <c r="V371" i="40"/>
  <c r="L371" i="40"/>
  <c r="N371" i="40" s="1"/>
  <c r="K371" i="40"/>
  <c r="I371" i="40"/>
  <c r="V370" i="40"/>
  <c r="L370" i="40"/>
  <c r="N370" i="40" s="1"/>
  <c r="K370" i="40"/>
  <c r="I370" i="40"/>
  <c r="V369" i="40"/>
  <c r="U369" i="40"/>
  <c r="T369" i="40"/>
  <c r="L369" i="40"/>
  <c r="K369" i="40"/>
  <c r="I369" i="40"/>
  <c r="V368" i="40"/>
  <c r="U368" i="40"/>
  <c r="T368" i="40"/>
  <c r="L368" i="40"/>
  <c r="K368" i="40"/>
  <c r="I368" i="40"/>
  <c r="V367" i="40"/>
  <c r="T367" i="40"/>
  <c r="N367" i="40"/>
  <c r="K367" i="40"/>
  <c r="U367" i="40" s="1"/>
  <c r="I367" i="40"/>
  <c r="L367" i="40" s="1"/>
  <c r="S365" i="40"/>
  <c r="Q365" i="40"/>
  <c r="O365" i="40"/>
  <c r="V364" i="40"/>
  <c r="L364" i="40"/>
  <c r="K364" i="40"/>
  <c r="I364" i="40"/>
  <c r="V363" i="40"/>
  <c r="U363" i="40"/>
  <c r="T363" i="40"/>
  <c r="L363" i="40"/>
  <c r="K363" i="40"/>
  <c r="I363" i="40"/>
  <c r="W362" i="40"/>
  <c r="V362" i="40"/>
  <c r="U362" i="40"/>
  <c r="T362" i="40"/>
  <c r="K362" i="40"/>
  <c r="I362" i="40"/>
  <c r="L362" i="40" s="1"/>
  <c r="N362" i="40" s="1"/>
  <c r="V361" i="40"/>
  <c r="K361" i="40"/>
  <c r="T361" i="40" s="1"/>
  <c r="I361" i="40"/>
  <c r="L361" i="40" s="1"/>
  <c r="N361" i="40" s="1"/>
  <c r="V360" i="40"/>
  <c r="L360" i="40"/>
  <c r="K360" i="40"/>
  <c r="I360" i="40"/>
  <c r="V359" i="40"/>
  <c r="U359" i="40"/>
  <c r="N359" i="40"/>
  <c r="K359" i="40"/>
  <c r="T359" i="40" s="1"/>
  <c r="I359" i="40"/>
  <c r="L359" i="40" s="1"/>
  <c r="V358" i="40"/>
  <c r="V365" i="40" s="1"/>
  <c r="U358" i="40"/>
  <c r="L358" i="40"/>
  <c r="N358" i="40" s="1"/>
  <c r="K358" i="40"/>
  <c r="T358" i="40" s="1"/>
  <c r="I358" i="40"/>
  <c r="S356" i="40"/>
  <c r="Q356" i="40"/>
  <c r="O356" i="40"/>
  <c r="V355" i="40"/>
  <c r="L355" i="40"/>
  <c r="N355" i="40" s="1"/>
  <c r="K355" i="40"/>
  <c r="I355" i="40"/>
  <c r="V354" i="40"/>
  <c r="T354" i="40"/>
  <c r="N354" i="40"/>
  <c r="W354" i="40" s="1"/>
  <c r="L354" i="40"/>
  <c r="K354" i="40"/>
  <c r="U354" i="40" s="1"/>
  <c r="I354" i="40"/>
  <c r="V353" i="40"/>
  <c r="U353" i="40"/>
  <c r="N353" i="40"/>
  <c r="K353" i="40"/>
  <c r="T353" i="40" s="1"/>
  <c r="I353" i="40"/>
  <c r="L353" i="40" s="1"/>
  <c r="V352" i="40"/>
  <c r="L352" i="40"/>
  <c r="N352" i="40" s="1"/>
  <c r="K352" i="40"/>
  <c r="T352" i="40" s="1"/>
  <c r="I352" i="40"/>
  <c r="V351" i="40"/>
  <c r="L351" i="40"/>
  <c r="N351" i="40" s="1"/>
  <c r="K351" i="40"/>
  <c r="I351" i="40"/>
  <c r="V350" i="40"/>
  <c r="U350" i="40"/>
  <c r="T350" i="40"/>
  <c r="N350" i="40"/>
  <c r="K350" i="40"/>
  <c r="I350" i="40"/>
  <c r="L350" i="40" s="1"/>
  <c r="V349" i="40"/>
  <c r="U349" i="40"/>
  <c r="K349" i="40"/>
  <c r="T349" i="40" s="1"/>
  <c r="I349" i="40"/>
  <c r="L349" i="40" s="1"/>
  <c r="L356" i="40" s="1"/>
  <c r="S347" i="40"/>
  <c r="Q347" i="40"/>
  <c r="O347" i="40"/>
  <c r="V346" i="40"/>
  <c r="T346" i="40"/>
  <c r="L346" i="40"/>
  <c r="N346" i="40" s="1"/>
  <c r="K346" i="40"/>
  <c r="U346" i="40" s="1"/>
  <c r="I346" i="40"/>
  <c r="V345" i="40"/>
  <c r="K345" i="40"/>
  <c r="U345" i="40" s="1"/>
  <c r="I345" i="40"/>
  <c r="L345" i="40" s="1"/>
  <c r="N345" i="40" s="1"/>
  <c r="V344" i="40"/>
  <c r="U344" i="40"/>
  <c r="T344" i="40"/>
  <c r="L344" i="40"/>
  <c r="K344" i="40"/>
  <c r="I344" i="40"/>
  <c r="V343" i="40"/>
  <c r="U343" i="40"/>
  <c r="T343" i="40"/>
  <c r="L343" i="40"/>
  <c r="K343" i="40"/>
  <c r="I343" i="40"/>
  <c r="V342" i="40"/>
  <c r="T342" i="40"/>
  <c r="K342" i="40"/>
  <c r="U342" i="40" s="1"/>
  <c r="I342" i="40"/>
  <c r="L342" i="40" s="1"/>
  <c r="V341" i="40"/>
  <c r="U341" i="40"/>
  <c r="T341" i="40"/>
  <c r="L341" i="40"/>
  <c r="N341" i="40" s="1"/>
  <c r="K341" i="40"/>
  <c r="I341" i="40"/>
  <c r="V340" i="40"/>
  <c r="V347" i="40" s="1"/>
  <c r="T340" i="40"/>
  <c r="K340" i="40"/>
  <c r="U340" i="40" s="1"/>
  <c r="I340" i="40"/>
  <c r="L340" i="40" s="1"/>
  <c r="S338" i="40"/>
  <c r="Q338" i="40"/>
  <c r="O338" i="40"/>
  <c r="V337" i="40"/>
  <c r="N337" i="40"/>
  <c r="K337" i="40"/>
  <c r="I337" i="40"/>
  <c r="L337" i="40" s="1"/>
  <c r="V336" i="40"/>
  <c r="U336" i="40"/>
  <c r="L336" i="40"/>
  <c r="K336" i="40"/>
  <c r="T336" i="40" s="1"/>
  <c r="I336" i="40"/>
  <c r="V335" i="40"/>
  <c r="T335" i="40"/>
  <c r="L335" i="40"/>
  <c r="N335" i="40" s="1"/>
  <c r="K335" i="40"/>
  <c r="U335" i="40" s="1"/>
  <c r="I335" i="40"/>
  <c r="V334" i="40"/>
  <c r="T334" i="40"/>
  <c r="K334" i="40"/>
  <c r="U334" i="40" s="1"/>
  <c r="I334" i="40"/>
  <c r="L334" i="40" s="1"/>
  <c r="N334" i="40" s="1"/>
  <c r="V333" i="40"/>
  <c r="K333" i="40"/>
  <c r="T333" i="40" s="1"/>
  <c r="I333" i="40"/>
  <c r="L333" i="40" s="1"/>
  <c r="N333" i="40" s="1"/>
  <c r="V332" i="40"/>
  <c r="U332" i="40"/>
  <c r="T332" i="40"/>
  <c r="L332" i="40"/>
  <c r="K332" i="40"/>
  <c r="I332" i="40"/>
  <c r="V331" i="40"/>
  <c r="V338" i="40" s="1"/>
  <c r="U331" i="40"/>
  <c r="T331" i="40"/>
  <c r="K331" i="40"/>
  <c r="I331" i="40"/>
  <c r="L331" i="40" s="1"/>
  <c r="N331" i="40" s="1"/>
  <c r="S329" i="40"/>
  <c r="Q329" i="40"/>
  <c r="O329" i="40"/>
  <c r="V328" i="40"/>
  <c r="U328" i="40"/>
  <c r="T328" i="40"/>
  <c r="K328" i="40"/>
  <c r="I328" i="40"/>
  <c r="L328" i="40" s="1"/>
  <c r="V327" i="40"/>
  <c r="L327" i="40"/>
  <c r="N327" i="40" s="1"/>
  <c r="K327" i="40"/>
  <c r="I327" i="40"/>
  <c r="V326" i="40"/>
  <c r="T326" i="40"/>
  <c r="L326" i="40"/>
  <c r="K326" i="40"/>
  <c r="U326" i="40" s="1"/>
  <c r="I326" i="40"/>
  <c r="V325" i="40"/>
  <c r="U325" i="40"/>
  <c r="T325" i="40"/>
  <c r="K325" i="40"/>
  <c r="I325" i="40"/>
  <c r="L325" i="40" s="1"/>
  <c r="V324" i="40"/>
  <c r="U324" i="40"/>
  <c r="L324" i="40"/>
  <c r="N324" i="40" s="1"/>
  <c r="K324" i="40"/>
  <c r="T324" i="40" s="1"/>
  <c r="I324" i="40"/>
  <c r="V323" i="40"/>
  <c r="K323" i="40"/>
  <c r="U323" i="40" s="1"/>
  <c r="I323" i="40"/>
  <c r="L323" i="40" s="1"/>
  <c r="V322" i="40"/>
  <c r="U322" i="40"/>
  <c r="T322" i="40"/>
  <c r="K322" i="40"/>
  <c r="I322" i="40"/>
  <c r="L322" i="40" s="1"/>
  <c r="S320" i="40"/>
  <c r="Q320" i="40"/>
  <c r="O320" i="40"/>
  <c r="V319" i="40"/>
  <c r="U319" i="40"/>
  <c r="L319" i="40"/>
  <c r="N319" i="40" s="1"/>
  <c r="K319" i="40"/>
  <c r="T319" i="40" s="1"/>
  <c r="I319" i="40"/>
  <c r="V318" i="40"/>
  <c r="T318" i="40"/>
  <c r="K318" i="40"/>
  <c r="U318" i="40" s="1"/>
  <c r="I318" i="40"/>
  <c r="L318" i="40" s="1"/>
  <c r="V317" i="40"/>
  <c r="L317" i="40"/>
  <c r="N317" i="40" s="1"/>
  <c r="K317" i="40"/>
  <c r="I317" i="40"/>
  <c r="V316" i="40"/>
  <c r="T316" i="40"/>
  <c r="N316" i="40"/>
  <c r="L316" i="40"/>
  <c r="K316" i="40"/>
  <c r="U316" i="40" s="1"/>
  <c r="I316" i="40"/>
  <c r="V315" i="40"/>
  <c r="U315" i="40"/>
  <c r="N315" i="40"/>
  <c r="K315" i="40"/>
  <c r="T315" i="40" s="1"/>
  <c r="I315" i="40"/>
  <c r="L315" i="40" s="1"/>
  <c r="V314" i="40"/>
  <c r="V320" i="40" s="1"/>
  <c r="K314" i="40"/>
  <c r="T314" i="40" s="1"/>
  <c r="I314" i="40"/>
  <c r="L314" i="40" s="1"/>
  <c r="V313" i="40"/>
  <c r="L313" i="40"/>
  <c r="K313" i="40"/>
  <c r="I313" i="40"/>
  <c r="S311" i="40"/>
  <c r="Q311" i="40"/>
  <c r="O311" i="40"/>
  <c r="V310" i="40"/>
  <c r="K310" i="40"/>
  <c r="U310" i="40" s="1"/>
  <c r="I310" i="40"/>
  <c r="L310" i="40" s="1"/>
  <c r="V309" i="40"/>
  <c r="U309" i="40"/>
  <c r="T309" i="40"/>
  <c r="K309" i="40"/>
  <c r="I309" i="40"/>
  <c r="L309" i="40" s="1"/>
  <c r="V308" i="40"/>
  <c r="L308" i="40"/>
  <c r="N308" i="40" s="1"/>
  <c r="K308" i="40"/>
  <c r="I308" i="40"/>
  <c r="V307" i="40"/>
  <c r="T307" i="40"/>
  <c r="L307" i="40"/>
  <c r="K307" i="40"/>
  <c r="U307" i="40" s="1"/>
  <c r="I307" i="40"/>
  <c r="V306" i="40"/>
  <c r="U306" i="40"/>
  <c r="T306" i="40"/>
  <c r="N306" i="40"/>
  <c r="K306" i="40"/>
  <c r="I306" i="40"/>
  <c r="L306" i="40" s="1"/>
  <c r="V305" i="40"/>
  <c r="U305" i="40"/>
  <c r="L305" i="40"/>
  <c r="N305" i="40" s="1"/>
  <c r="K305" i="40"/>
  <c r="T305" i="40" s="1"/>
  <c r="I305" i="40"/>
  <c r="V304" i="40"/>
  <c r="K304" i="40"/>
  <c r="U304" i="40" s="1"/>
  <c r="I304" i="40"/>
  <c r="L304" i="40" s="1"/>
  <c r="S302" i="40"/>
  <c r="Q302" i="40"/>
  <c r="O302" i="40"/>
  <c r="V301" i="40"/>
  <c r="U301" i="40"/>
  <c r="L301" i="40"/>
  <c r="K301" i="40"/>
  <c r="T301" i="40" s="1"/>
  <c r="I301" i="40"/>
  <c r="V300" i="40"/>
  <c r="U300" i="40"/>
  <c r="T300" i="40"/>
  <c r="L300" i="40"/>
  <c r="N300" i="40" s="1"/>
  <c r="K300" i="40"/>
  <c r="I300" i="40"/>
  <c r="V299" i="40"/>
  <c r="K299" i="40"/>
  <c r="T299" i="40" s="1"/>
  <c r="I299" i="40"/>
  <c r="L299" i="40" s="1"/>
  <c r="V298" i="40"/>
  <c r="U298" i="40"/>
  <c r="T298" i="40"/>
  <c r="L298" i="40"/>
  <c r="K298" i="40"/>
  <c r="I298" i="40"/>
  <c r="V297" i="40"/>
  <c r="U297" i="40"/>
  <c r="T297" i="40"/>
  <c r="L297" i="40"/>
  <c r="N297" i="40" s="1"/>
  <c r="W297" i="40" s="1"/>
  <c r="K297" i="40"/>
  <c r="I297" i="40"/>
  <c r="V296" i="40"/>
  <c r="V302" i="40" s="1"/>
  <c r="K296" i="40"/>
  <c r="T296" i="40" s="1"/>
  <c r="T302" i="40" s="1"/>
  <c r="I296" i="40"/>
  <c r="L296" i="40" s="1"/>
  <c r="V295" i="40"/>
  <c r="U295" i="40"/>
  <c r="T295" i="40"/>
  <c r="L295" i="40"/>
  <c r="K295" i="40"/>
  <c r="I295" i="40"/>
  <c r="S293" i="40"/>
  <c r="Q293" i="40"/>
  <c r="O293" i="40"/>
  <c r="V292" i="40"/>
  <c r="L292" i="40"/>
  <c r="N292" i="40" s="1"/>
  <c r="K292" i="40"/>
  <c r="I292" i="40"/>
  <c r="V291" i="40"/>
  <c r="T291" i="40"/>
  <c r="K291" i="40"/>
  <c r="U291" i="40" s="1"/>
  <c r="I291" i="40"/>
  <c r="L291" i="40" s="1"/>
  <c r="N291" i="40" s="1"/>
  <c r="V290" i="40"/>
  <c r="U290" i="40"/>
  <c r="K290" i="40"/>
  <c r="T290" i="40" s="1"/>
  <c r="I290" i="40"/>
  <c r="L290" i="40" s="1"/>
  <c r="V289" i="40"/>
  <c r="L289" i="40"/>
  <c r="N289" i="40" s="1"/>
  <c r="K289" i="40"/>
  <c r="I289" i="40"/>
  <c r="V288" i="40"/>
  <c r="T288" i="40"/>
  <c r="K288" i="40"/>
  <c r="U288" i="40" s="1"/>
  <c r="I288" i="40"/>
  <c r="L288" i="40" s="1"/>
  <c r="V287" i="40"/>
  <c r="V293" i="40" s="1"/>
  <c r="U287" i="40"/>
  <c r="K287" i="40"/>
  <c r="T287" i="40" s="1"/>
  <c r="I287" i="40"/>
  <c r="L287" i="40" s="1"/>
  <c r="V286" i="40"/>
  <c r="L286" i="40"/>
  <c r="N286" i="40" s="1"/>
  <c r="K286" i="40"/>
  <c r="I286" i="40"/>
  <c r="S284" i="40"/>
  <c r="Q284" i="40"/>
  <c r="O284" i="40"/>
  <c r="V283" i="40"/>
  <c r="K283" i="40"/>
  <c r="T283" i="40" s="1"/>
  <c r="I283" i="40"/>
  <c r="L283" i="40" s="1"/>
  <c r="V282" i="40"/>
  <c r="U282" i="40"/>
  <c r="T282" i="40"/>
  <c r="L282" i="40"/>
  <c r="K282" i="40"/>
  <c r="I282" i="40"/>
  <c r="V281" i="40"/>
  <c r="U281" i="40"/>
  <c r="T281" i="40"/>
  <c r="L281" i="40"/>
  <c r="N281" i="40" s="1"/>
  <c r="W281" i="40" s="1"/>
  <c r="K281" i="40"/>
  <c r="I281" i="40"/>
  <c r="V280" i="40"/>
  <c r="K280" i="40"/>
  <c r="T280" i="40" s="1"/>
  <c r="I280" i="40"/>
  <c r="L280" i="40" s="1"/>
  <c r="V279" i="40"/>
  <c r="U279" i="40"/>
  <c r="T279" i="40"/>
  <c r="L279" i="40"/>
  <c r="K279" i="40"/>
  <c r="I279" i="40"/>
  <c r="V278" i="40"/>
  <c r="U278" i="40"/>
  <c r="T278" i="40"/>
  <c r="L278" i="40"/>
  <c r="N278" i="40" s="1"/>
  <c r="K278" i="40"/>
  <c r="I278" i="40"/>
  <c r="V277" i="40"/>
  <c r="V284" i="40" s="1"/>
  <c r="K277" i="40"/>
  <c r="T277" i="40" s="1"/>
  <c r="I277" i="40"/>
  <c r="L277" i="40" s="1"/>
  <c r="S275" i="40"/>
  <c r="Q275" i="40"/>
  <c r="O275" i="40"/>
  <c r="V274" i="40"/>
  <c r="U274" i="40"/>
  <c r="K274" i="40"/>
  <c r="T274" i="40" s="1"/>
  <c r="I274" i="40"/>
  <c r="L274" i="40" s="1"/>
  <c r="V273" i="40"/>
  <c r="L273" i="40"/>
  <c r="N273" i="40" s="1"/>
  <c r="K273" i="40"/>
  <c r="I273" i="40"/>
  <c r="V272" i="40"/>
  <c r="T272" i="40"/>
  <c r="N272" i="40"/>
  <c r="K272" i="40"/>
  <c r="U272" i="40" s="1"/>
  <c r="I272" i="40"/>
  <c r="L272" i="40" s="1"/>
  <c r="V271" i="40"/>
  <c r="U271" i="40"/>
  <c r="K271" i="40"/>
  <c r="T271" i="40" s="1"/>
  <c r="I271" i="40"/>
  <c r="L271" i="40" s="1"/>
  <c r="V270" i="40"/>
  <c r="L270" i="40"/>
  <c r="N270" i="40" s="1"/>
  <c r="K270" i="40"/>
  <c r="I270" i="40"/>
  <c r="V269" i="40"/>
  <c r="T269" i="40"/>
  <c r="K269" i="40"/>
  <c r="U269" i="40" s="1"/>
  <c r="I269" i="40"/>
  <c r="L269" i="40" s="1"/>
  <c r="N269" i="40" s="1"/>
  <c r="V268" i="40"/>
  <c r="V275" i="40" s="1"/>
  <c r="U268" i="40"/>
  <c r="K268" i="40"/>
  <c r="T268" i="40" s="1"/>
  <c r="I268" i="40"/>
  <c r="L268" i="40" s="1"/>
  <c r="S266" i="40"/>
  <c r="Q266" i="40"/>
  <c r="O266" i="40"/>
  <c r="V265" i="40"/>
  <c r="U265" i="40"/>
  <c r="T265" i="40"/>
  <c r="L265" i="40"/>
  <c r="N265" i="40" s="1"/>
  <c r="K265" i="40"/>
  <c r="I265" i="40"/>
  <c r="V264" i="40"/>
  <c r="K264" i="40"/>
  <c r="I264" i="40"/>
  <c r="L264" i="40" s="1"/>
  <c r="N264" i="40" s="1"/>
  <c r="V263" i="40"/>
  <c r="U263" i="40"/>
  <c r="T263" i="40"/>
  <c r="L263" i="40"/>
  <c r="N263" i="40" s="1"/>
  <c r="K263" i="40"/>
  <c r="I263" i="40"/>
  <c r="V262" i="40"/>
  <c r="U262" i="40"/>
  <c r="T262" i="40"/>
  <c r="L262" i="40"/>
  <c r="N262" i="40" s="1"/>
  <c r="K262" i="40"/>
  <c r="I262" i="40"/>
  <c r="V261" i="40"/>
  <c r="K261" i="40"/>
  <c r="I261" i="40"/>
  <c r="L261" i="40" s="1"/>
  <c r="N261" i="40" s="1"/>
  <c r="V260" i="40"/>
  <c r="U260" i="40"/>
  <c r="T260" i="40"/>
  <c r="N260" i="40"/>
  <c r="L260" i="40"/>
  <c r="K260" i="40"/>
  <c r="I260" i="40"/>
  <c r="V259" i="40"/>
  <c r="U259" i="40"/>
  <c r="T259" i="40"/>
  <c r="L259" i="40"/>
  <c r="K259" i="40"/>
  <c r="I259" i="40"/>
  <c r="S257" i="40"/>
  <c r="Q257" i="40"/>
  <c r="O257" i="40"/>
  <c r="V256" i="40"/>
  <c r="T256" i="40"/>
  <c r="N256" i="40"/>
  <c r="K256" i="40"/>
  <c r="U256" i="40" s="1"/>
  <c r="I256" i="40"/>
  <c r="L256" i="40" s="1"/>
  <c r="V255" i="40"/>
  <c r="U255" i="40"/>
  <c r="L255" i="40"/>
  <c r="K255" i="40"/>
  <c r="T255" i="40" s="1"/>
  <c r="I255" i="40"/>
  <c r="V254" i="40"/>
  <c r="L254" i="40"/>
  <c r="N254" i="40" s="1"/>
  <c r="K254" i="40"/>
  <c r="I254" i="40"/>
  <c r="V253" i="40"/>
  <c r="V257" i="40" s="1"/>
  <c r="K253" i="40"/>
  <c r="U253" i="40" s="1"/>
  <c r="I253" i="40"/>
  <c r="L253" i="40" s="1"/>
  <c r="V252" i="40"/>
  <c r="U252" i="40"/>
  <c r="K252" i="40"/>
  <c r="T252" i="40" s="1"/>
  <c r="I252" i="40"/>
  <c r="L252" i="40" s="1"/>
  <c r="V251" i="40"/>
  <c r="L251" i="40"/>
  <c r="N251" i="40" s="1"/>
  <c r="K251" i="40"/>
  <c r="I251" i="40"/>
  <c r="V250" i="40"/>
  <c r="N250" i="40"/>
  <c r="K250" i="40"/>
  <c r="I250" i="40"/>
  <c r="L250" i="40" s="1"/>
  <c r="S248" i="40"/>
  <c r="Q248" i="40"/>
  <c r="O248" i="40"/>
  <c r="V247" i="40"/>
  <c r="U247" i="40"/>
  <c r="T247" i="40"/>
  <c r="K247" i="40"/>
  <c r="I247" i="40"/>
  <c r="L247" i="40" s="1"/>
  <c r="N247" i="40" s="1"/>
  <c r="V246" i="40"/>
  <c r="U246" i="40"/>
  <c r="L246" i="40"/>
  <c r="N246" i="40" s="1"/>
  <c r="K246" i="40"/>
  <c r="T246" i="40" s="1"/>
  <c r="I246" i="40"/>
  <c r="V245" i="40"/>
  <c r="N245" i="40"/>
  <c r="K245" i="40"/>
  <c r="U245" i="40" s="1"/>
  <c r="I245" i="40"/>
  <c r="L245" i="40" s="1"/>
  <c r="V244" i="40"/>
  <c r="U244" i="40"/>
  <c r="T244" i="40"/>
  <c r="K244" i="40"/>
  <c r="I244" i="40"/>
  <c r="L244" i="40" s="1"/>
  <c r="V243" i="40"/>
  <c r="L243" i="40"/>
  <c r="N243" i="40" s="1"/>
  <c r="K243" i="40"/>
  <c r="U243" i="40" s="1"/>
  <c r="I243" i="40"/>
  <c r="V242" i="40"/>
  <c r="V248" i="40" s="1"/>
  <c r="K242" i="40"/>
  <c r="U242" i="40" s="1"/>
  <c r="I242" i="40"/>
  <c r="L242" i="40" s="1"/>
  <c r="V241" i="40"/>
  <c r="U241" i="40"/>
  <c r="T241" i="40"/>
  <c r="L241" i="40"/>
  <c r="K241" i="40"/>
  <c r="I241" i="40"/>
  <c r="S239" i="40"/>
  <c r="Q239" i="40"/>
  <c r="O239" i="40"/>
  <c r="V238" i="40"/>
  <c r="U238" i="40"/>
  <c r="T238" i="40"/>
  <c r="W238" i="40" s="1"/>
  <c r="L238" i="40"/>
  <c r="N238" i="40" s="1"/>
  <c r="K238" i="40"/>
  <c r="I238" i="40"/>
  <c r="V237" i="40"/>
  <c r="T237" i="40"/>
  <c r="K237" i="40"/>
  <c r="U237" i="40" s="1"/>
  <c r="I237" i="40"/>
  <c r="L237" i="40" s="1"/>
  <c r="N237" i="40" s="1"/>
  <c r="V236" i="40"/>
  <c r="U236" i="40"/>
  <c r="L236" i="40"/>
  <c r="K236" i="40"/>
  <c r="T236" i="40" s="1"/>
  <c r="I236" i="40"/>
  <c r="V235" i="40"/>
  <c r="L235" i="40"/>
  <c r="N235" i="40" s="1"/>
  <c r="K235" i="40"/>
  <c r="T235" i="40" s="1"/>
  <c r="I235" i="40"/>
  <c r="V234" i="40"/>
  <c r="N234" i="40"/>
  <c r="K234" i="40"/>
  <c r="I234" i="40"/>
  <c r="L234" i="40" s="1"/>
  <c r="V233" i="40"/>
  <c r="U233" i="40"/>
  <c r="L233" i="40"/>
  <c r="K233" i="40"/>
  <c r="T233" i="40" s="1"/>
  <c r="I233" i="40"/>
  <c r="V232" i="40"/>
  <c r="U232" i="40"/>
  <c r="T232" i="40"/>
  <c r="L232" i="40"/>
  <c r="L239" i="40" s="1"/>
  <c r="K232" i="40"/>
  <c r="I232" i="40"/>
  <c r="S230" i="40"/>
  <c r="Q230" i="40"/>
  <c r="O230" i="40"/>
  <c r="V229" i="40"/>
  <c r="T229" i="40"/>
  <c r="L229" i="40"/>
  <c r="K229" i="40"/>
  <c r="U229" i="40" s="1"/>
  <c r="I229" i="40"/>
  <c r="V228" i="40"/>
  <c r="U228" i="40"/>
  <c r="T228" i="40"/>
  <c r="K228" i="40"/>
  <c r="I228" i="40"/>
  <c r="L228" i="40" s="1"/>
  <c r="V227" i="40"/>
  <c r="U227" i="40"/>
  <c r="L227" i="40"/>
  <c r="N227" i="40" s="1"/>
  <c r="K227" i="40"/>
  <c r="T227" i="40" s="1"/>
  <c r="I227" i="40"/>
  <c r="V226" i="40"/>
  <c r="K226" i="40"/>
  <c r="U226" i="40" s="1"/>
  <c r="I226" i="40"/>
  <c r="L226" i="40" s="1"/>
  <c r="V225" i="40"/>
  <c r="V230" i="40" s="1"/>
  <c r="U225" i="40"/>
  <c r="T225" i="40"/>
  <c r="K225" i="40"/>
  <c r="I225" i="40"/>
  <c r="L225" i="40" s="1"/>
  <c r="V224" i="40"/>
  <c r="L224" i="40"/>
  <c r="N224" i="40" s="1"/>
  <c r="K224" i="40"/>
  <c r="I224" i="40"/>
  <c r="V223" i="40"/>
  <c r="T223" i="40"/>
  <c r="L223" i="40"/>
  <c r="K223" i="40"/>
  <c r="U223" i="40" s="1"/>
  <c r="I223" i="40"/>
  <c r="S221" i="40"/>
  <c r="Q221" i="40"/>
  <c r="O221" i="40"/>
  <c r="V220" i="40"/>
  <c r="K220" i="40"/>
  <c r="T220" i="40" s="1"/>
  <c r="I220" i="40"/>
  <c r="L220" i="40" s="1"/>
  <c r="V219" i="40"/>
  <c r="L219" i="40"/>
  <c r="N219" i="40" s="1"/>
  <c r="K219" i="40"/>
  <c r="I219" i="40"/>
  <c r="V218" i="40"/>
  <c r="U218" i="40"/>
  <c r="T218" i="40"/>
  <c r="N218" i="40"/>
  <c r="K218" i="40"/>
  <c r="I218" i="40"/>
  <c r="L218" i="40" s="1"/>
  <c r="W218" i="40" s="1"/>
  <c r="V217" i="40"/>
  <c r="U217" i="40"/>
  <c r="N217" i="40"/>
  <c r="K217" i="40"/>
  <c r="T217" i="40" s="1"/>
  <c r="I217" i="40"/>
  <c r="L217" i="40" s="1"/>
  <c r="V216" i="40"/>
  <c r="U216" i="40"/>
  <c r="N216" i="40"/>
  <c r="L216" i="40"/>
  <c r="K216" i="40"/>
  <c r="T216" i="40" s="1"/>
  <c r="I216" i="40"/>
  <c r="V215" i="40"/>
  <c r="K215" i="40"/>
  <c r="U215" i="40" s="1"/>
  <c r="I215" i="40"/>
  <c r="L215" i="40" s="1"/>
  <c r="N215" i="40" s="1"/>
  <c r="V214" i="40"/>
  <c r="V221" i="40" s="1"/>
  <c r="L214" i="40"/>
  <c r="K214" i="40"/>
  <c r="I214" i="40"/>
  <c r="S212" i="40"/>
  <c r="Q212" i="40"/>
  <c r="O212" i="40"/>
  <c r="V211" i="40"/>
  <c r="U211" i="40"/>
  <c r="T211" i="40"/>
  <c r="K211" i="40"/>
  <c r="I211" i="40"/>
  <c r="L211" i="40" s="1"/>
  <c r="V210" i="40"/>
  <c r="T210" i="40"/>
  <c r="L210" i="40"/>
  <c r="K210" i="40"/>
  <c r="U210" i="40" s="1"/>
  <c r="I210" i="40"/>
  <c r="V209" i="40"/>
  <c r="U209" i="40"/>
  <c r="T209" i="40"/>
  <c r="K209" i="40"/>
  <c r="I209" i="40"/>
  <c r="L209" i="40" s="1"/>
  <c r="V208" i="40"/>
  <c r="K208" i="40"/>
  <c r="U208" i="40" s="1"/>
  <c r="I208" i="40"/>
  <c r="L208" i="40" s="1"/>
  <c r="N208" i="40" s="1"/>
  <c r="V207" i="40"/>
  <c r="L207" i="40"/>
  <c r="N207" i="40" s="1"/>
  <c r="K207" i="40"/>
  <c r="I207" i="40"/>
  <c r="V206" i="40"/>
  <c r="U206" i="40"/>
  <c r="T206" i="40"/>
  <c r="L206" i="40"/>
  <c r="K206" i="40"/>
  <c r="I206" i="40"/>
  <c r="V205" i="40"/>
  <c r="U205" i="40"/>
  <c r="T205" i="40"/>
  <c r="K205" i="40"/>
  <c r="I205" i="40"/>
  <c r="L205" i="40" s="1"/>
  <c r="S203" i="40"/>
  <c r="Q203" i="40"/>
  <c r="O203" i="40"/>
  <c r="V202" i="40"/>
  <c r="T202" i="40"/>
  <c r="K202" i="40"/>
  <c r="U202" i="40" s="1"/>
  <c r="I202" i="40"/>
  <c r="L202" i="40" s="1"/>
  <c r="N202" i="40" s="1"/>
  <c r="V201" i="40"/>
  <c r="K201" i="40"/>
  <c r="T201" i="40" s="1"/>
  <c r="I201" i="40"/>
  <c r="L201" i="40" s="1"/>
  <c r="N201" i="40" s="1"/>
  <c r="V200" i="40"/>
  <c r="U200" i="40"/>
  <c r="T200" i="40"/>
  <c r="L200" i="40"/>
  <c r="K200" i="40"/>
  <c r="I200" i="40"/>
  <c r="V199" i="40"/>
  <c r="U199" i="40"/>
  <c r="T199" i="40"/>
  <c r="K199" i="40"/>
  <c r="I199" i="40"/>
  <c r="L199" i="40" s="1"/>
  <c r="V198" i="40"/>
  <c r="U198" i="40"/>
  <c r="L198" i="40"/>
  <c r="K198" i="40"/>
  <c r="T198" i="40" s="1"/>
  <c r="I198" i="40"/>
  <c r="V197" i="40"/>
  <c r="L197" i="40"/>
  <c r="N197" i="40" s="1"/>
  <c r="K197" i="40"/>
  <c r="T197" i="40" s="1"/>
  <c r="I197" i="40"/>
  <c r="V196" i="40"/>
  <c r="N196" i="40"/>
  <c r="K196" i="40"/>
  <c r="I196" i="40"/>
  <c r="L196" i="40" s="1"/>
  <c r="S194" i="40"/>
  <c r="Q194" i="40"/>
  <c r="O194" i="40"/>
  <c r="V193" i="40"/>
  <c r="U193" i="40"/>
  <c r="T193" i="40"/>
  <c r="K193" i="40"/>
  <c r="I193" i="40"/>
  <c r="L193" i="40" s="1"/>
  <c r="V192" i="40"/>
  <c r="T192" i="40"/>
  <c r="K192" i="40"/>
  <c r="U192" i="40" s="1"/>
  <c r="I192" i="40"/>
  <c r="L192" i="40" s="1"/>
  <c r="V191" i="40"/>
  <c r="K191" i="40"/>
  <c r="U191" i="40" s="1"/>
  <c r="I191" i="40"/>
  <c r="L191" i="40" s="1"/>
  <c r="N191" i="40" s="1"/>
  <c r="V190" i="40"/>
  <c r="U190" i="40"/>
  <c r="T190" i="40"/>
  <c r="L190" i="40"/>
  <c r="K190" i="40"/>
  <c r="I190" i="40"/>
  <c r="V189" i="40"/>
  <c r="U189" i="40"/>
  <c r="T189" i="40"/>
  <c r="L189" i="40"/>
  <c r="K189" i="40"/>
  <c r="I189" i="40"/>
  <c r="V188" i="40"/>
  <c r="T188" i="40"/>
  <c r="N188" i="40"/>
  <c r="K188" i="40"/>
  <c r="U188" i="40" s="1"/>
  <c r="I188" i="40"/>
  <c r="L188" i="40" s="1"/>
  <c r="V187" i="40"/>
  <c r="V194" i="40" s="1"/>
  <c r="U187" i="40"/>
  <c r="U194" i="40" s="1"/>
  <c r="T187" i="40"/>
  <c r="L187" i="40"/>
  <c r="L194" i="40" s="1"/>
  <c r="K187" i="40"/>
  <c r="I187" i="40"/>
  <c r="S185" i="40"/>
  <c r="Q185" i="40"/>
  <c r="O185" i="40"/>
  <c r="V184" i="40"/>
  <c r="T184" i="40"/>
  <c r="N184" i="40"/>
  <c r="L184" i="40"/>
  <c r="K184" i="40"/>
  <c r="U184" i="40" s="1"/>
  <c r="I184" i="40"/>
  <c r="V183" i="40"/>
  <c r="U183" i="40"/>
  <c r="K183" i="40"/>
  <c r="T183" i="40" s="1"/>
  <c r="I183" i="40"/>
  <c r="L183" i="40" s="1"/>
  <c r="N183" i="40" s="1"/>
  <c r="V182" i="40"/>
  <c r="V185" i="40" s="1"/>
  <c r="K182" i="40"/>
  <c r="T182" i="40" s="1"/>
  <c r="I182" i="40"/>
  <c r="L182" i="40" s="1"/>
  <c r="V181" i="40"/>
  <c r="L181" i="40"/>
  <c r="N181" i="40" s="1"/>
  <c r="K181" i="40"/>
  <c r="I181" i="40"/>
  <c r="V180" i="40"/>
  <c r="U180" i="40"/>
  <c r="T180" i="40"/>
  <c r="N180" i="40"/>
  <c r="K180" i="40"/>
  <c r="I180" i="40"/>
  <c r="L180" i="40" s="1"/>
  <c r="V179" i="40"/>
  <c r="U179" i="40"/>
  <c r="K179" i="40"/>
  <c r="T179" i="40" s="1"/>
  <c r="I179" i="40"/>
  <c r="L179" i="40" s="1"/>
  <c r="V178" i="40"/>
  <c r="U178" i="40"/>
  <c r="N178" i="40"/>
  <c r="L178" i="40"/>
  <c r="K178" i="40"/>
  <c r="T178" i="40" s="1"/>
  <c r="I178" i="40"/>
  <c r="S176" i="40"/>
  <c r="Q176" i="40"/>
  <c r="O176" i="40"/>
  <c r="V175" i="40"/>
  <c r="T175" i="40"/>
  <c r="K175" i="40"/>
  <c r="U175" i="40" s="1"/>
  <c r="I175" i="40"/>
  <c r="L175" i="40" s="1"/>
  <c r="N175" i="40" s="1"/>
  <c r="V174" i="40"/>
  <c r="U174" i="40"/>
  <c r="T174" i="40"/>
  <c r="L174" i="40"/>
  <c r="N174" i="40" s="1"/>
  <c r="K174" i="40"/>
  <c r="I174" i="40"/>
  <c r="V173" i="40"/>
  <c r="T173" i="40"/>
  <c r="K173" i="40"/>
  <c r="U173" i="40" s="1"/>
  <c r="I173" i="40"/>
  <c r="L173" i="40" s="1"/>
  <c r="V172" i="40"/>
  <c r="K172" i="40"/>
  <c r="U172" i="40" s="1"/>
  <c r="I172" i="40"/>
  <c r="L172" i="40" s="1"/>
  <c r="N172" i="40" s="1"/>
  <c r="V171" i="40"/>
  <c r="U171" i="40"/>
  <c r="T171" i="40"/>
  <c r="L171" i="40"/>
  <c r="K171" i="40"/>
  <c r="I171" i="40"/>
  <c r="V170" i="40"/>
  <c r="U170" i="40"/>
  <c r="T170" i="40"/>
  <c r="L170" i="40"/>
  <c r="K170" i="40"/>
  <c r="I170" i="40"/>
  <c r="V169" i="40"/>
  <c r="V176" i="40" s="1"/>
  <c r="T169" i="40"/>
  <c r="K169" i="40"/>
  <c r="U169" i="40" s="1"/>
  <c r="I169" i="40"/>
  <c r="L169" i="40" s="1"/>
  <c r="N169" i="40" s="1"/>
  <c r="S167" i="40"/>
  <c r="Q167" i="40"/>
  <c r="O167" i="40"/>
  <c r="V166" i="40"/>
  <c r="K166" i="40"/>
  <c r="T166" i="40" s="1"/>
  <c r="I166" i="40"/>
  <c r="L166" i="40" s="1"/>
  <c r="N166" i="40" s="1"/>
  <c r="V165" i="40"/>
  <c r="U165" i="40"/>
  <c r="T165" i="40"/>
  <c r="L165" i="40"/>
  <c r="K165" i="40"/>
  <c r="I165" i="40"/>
  <c r="V164" i="40"/>
  <c r="U164" i="40"/>
  <c r="T164" i="40"/>
  <c r="K164" i="40"/>
  <c r="I164" i="40"/>
  <c r="L164" i="40" s="1"/>
  <c r="V163" i="40"/>
  <c r="U163" i="40"/>
  <c r="K163" i="40"/>
  <c r="T163" i="40" s="1"/>
  <c r="I163" i="40"/>
  <c r="L163" i="40" s="1"/>
  <c r="V162" i="40"/>
  <c r="L162" i="40"/>
  <c r="N162" i="40" s="1"/>
  <c r="K162" i="40"/>
  <c r="T162" i="40" s="1"/>
  <c r="I162" i="40"/>
  <c r="V161" i="40"/>
  <c r="V167" i="40" s="1"/>
  <c r="N161" i="40"/>
  <c r="K161" i="40"/>
  <c r="I161" i="40"/>
  <c r="L161" i="40" s="1"/>
  <c r="V160" i="40"/>
  <c r="U160" i="40"/>
  <c r="L160" i="40"/>
  <c r="K160" i="40"/>
  <c r="T160" i="40" s="1"/>
  <c r="I160" i="40"/>
  <c r="S158" i="40"/>
  <c r="Q158" i="40"/>
  <c r="O158" i="40"/>
  <c r="V157" i="40"/>
  <c r="U157" i="40"/>
  <c r="K157" i="40"/>
  <c r="T157" i="40" s="1"/>
  <c r="I157" i="40"/>
  <c r="L157" i="40" s="1"/>
  <c r="V156" i="40"/>
  <c r="K156" i="40"/>
  <c r="U156" i="40" s="1"/>
  <c r="I156" i="40"/>
  <c r="L156" i="40" s="1"/>
  <c r="V155" i="40"/>
  <c r="U155" i="40"/>
  <c r="T155" i="40"/>
  <c r="K155" i="40"/>
  <c r="I155" i="40"/>
  <c r="L155" i="40" s="1"/>
  <c r="V154" i="40"/>
  <c r="L154" i="40"/>
  <c r="K154" i="40"/>
  <c r="I154" i="40"/>
  <c r="V153" i="40"/>
  <c r="T153" i="40"/>
  <c r="L153" i="40"/>
  <c r="N153" i="40" s="1"/>
  <c r="K153" i="40"/>
  <c r="U153" i="40" s="1"/>
  <c r="I153" i="40"/>
  <c r="V152" i="40"/>
  <c r="U152" i="40"/>
  <c r="T152" i="40"/>
  <c r="K152" i="40"/>
  <c r="I152" i="40"/>
  <c r="L152" i="40" s="1"/>
  <c r="V151" i="40"/>
  <c r="U151" i="40"/>
  <c r="K151" i="40"/>
  <c r="T151" i="40" s="1"/>
  <c r="I151" i="40"/>
  <c r="L151" i="40" s="1"/>
  <c r="S149" i="40"/>
  <c r="Q149" i="40"/>
  <c r="O149" i="40"/>
  <c r="V148" i="40"/>
  <c r="K148" i="40"/>
  <c r="T148" i="40" s="1"/>
  <c r="I148" i="40"/>
  <c r="L148" i="40" s="1"/>
  <c r="N148" i="40" s="1"/>
  <c r="V147" i="40"/>
  <c r="V149" i="40" s="1"/>
  <c r="N147" i="40"/>
  <c r="L147" i="40"/>
  <c r="K147" i="40"/>
  <c r="I147" i="40"/>
  <c r="V146" i="40"/>
  <c r="U146" i="40"/>
  <c r="N146" i="40"/>
  <c r="L146" i="40"/>
  <c r="K146" i="40"/>
  <c r="T146" i="40" s="1"/>
  <c r="W146" i="40" s="1"/>
  <c r="I146" i="40"/>
  <c r="V145" i="40"/>
  <c r="U145" i="40"/>
  <c r="K145" i="40"/>
  <c r="T145" i="40" s="1"/>
  <c r="I145" i="40"/>
  <c r="L145" i="40" s="1"/>
  <c r="N145" i="40" s="1"/>
  <c r="V144" i="40"/>
  <c r="K144" i="40"/>
  <c r="I144" i="40"/>
  <c r="L144" i="40" s="1"/>
  <c r="N144" i="40" s="1"/>
  <c r="V143" i="40"/>
  <c r="L143" i="40"/>
  <c r="N143" i="40" s="1"/>
  <c r="K143" i="40"/>
  <c r="T143" i="40" s="1"/>
  <c r="I143" i="40"/>
  <c r="V142" i="40"/>
  <c r="U142" i="40"/>
  <c r="T142" i="40"/>
  <c r="K142" i="40"/>
  <c r="I142" i="40"/>
  <c r="L142" i="40" s="1"/>
  <c r="L149" i="40" s="1"/>
  <c r="S140" i="40"/>
  <c r="Q140" i="40"/>
  <c r="O140" i="40"/>
  <c r="V139" i="40"/>
  <c r="K139" i="40"/>
  <c r="U139" i="40" s="1"/>
  <c r="I139" i="40"/>
  <c r="L139" i="40" s="1"/>
  <c r="V138" i="40"/>
  <c r="U138" i="40"/>
  <c r="T138" i="40"/>
  <c r="L138" i="40"/>
  <c r="K138" i="40"/>
  <c r="I138" i="40"/>
  <c r="V137" i="40"/>
  <c r="U137" i="40"/>
  <c r="T137" i="40"/>
  <c r="L137" i="40"/>
  <c r="K137" i="40"/>
  <c r="I137" i="40"/>
  <c r="V136" i="40"/>
  <c r="L136" i="40"/>
  <c r="N136" i="40" s="1"/>
  <c r="K136" i="40"/>
  <c r="U136" i="40" s="1"/>
  <c r="I136" i="40"/>
  <c r="V135" i="40"/>
  <c r="U135" i="40"/>
  <c r="T135" i="40"/>
  <c r="L135" i="40"/>
  <c r="K135" i="40"/>
  <c r="I135" i="40"/>
  <c r="V134" i="40"/>
  <c r="U134" i="40"/>
  <c r="T134" i="40"/>
  <c r="L134" i="40"/>
  <c r="K134" i="40"/>
  <c r="I134" i="40"/>
  <c r="V133" i="40"/>
  <c r="V140" i="40" s="1"/>
  <c r="T133" i="40"/>
  <c r="L133" i="40"/>
  <c r="N133" i="40" s="1"/>
  <c r="K133" i="40"/>
  <c r="U133" i="40" s="1"/>
  <c r="U140" i="40" s="1"/>
  <c r="I133" i="40"/>
  <c r="S131" i="40"/>
  <c r="Q131" i="40"/>
  <c r="O131" i="40"/>
  <c r="V130" i="40"/>
  <c r="U130" i="40"/>
  <c r="K130" i="40"/>
  <c r="T130" i="40" s="1"/>
  <c r="I130" i="40"/>
  <c r="L130" i="40" s="1"/>
  <c r="V129" i="40"/>
  <c r="U129" i="40"/>
  <c r="L129" i="40"/>
  <c r="N129" i="40" s="1"/>
  <c r="K129" i="40"/>
  <c r="T129" i="40" s="1"/>
  <c r="I129" i="40"/>
  <c r="V128" i="40"/>
  <c r="K128" i="40"/>
  <c r="T128" i="40" s="1"/>
  <c r="I128" i="40"/>
  <c r="L128" i="40" s="1"/>
  <c r="N128" i="40" s="1"/>
  <c r="V127" i="40"/>
  <c r="L127" i="40"/>
  <c r="N127" i="40" s="1"/>
  <c r="K127" i="40"/>
  <c r="T127" i="40" s="1"/>
  <c r="I127" i="40"/>
  <c r="V126" i="40"/>
  <c r="U126" i="40"/>
  <c r="T126" i="40"/>
  <c r="N126" i="40"/>
  <c r="L126" i="40"/>
  <c r="W126" i="40" s="1"/>
  <c r="K126" i="40"/>
  <c r="I126" i="40"/>
  <c r="V125" i="40"/>
  <c r="U125" i="40"/>
  <c r="K125" i="40"/>
  <c r="T125" i="40" s="1"/>
  <c r="I125" i="40"/>
  <c r="L125" i="40" s="1"/>
  <c r="V124" i="40"/>
  <c r="V131" i="40" s="1"/>
  <c r="K124" i="40"/>
  <c r="T124" i="40" s="1"/>
  <c r="I124" i="40"/>
  <c r="L124" i="40" s="1"/>
  <c r="S122" i="40"/>
  <c r="Q122" i="40"/>
  <c r="O122" i="40"/>
  <c r="V121" i="40"/>
  <c r="L121" i="40"/>
  <c r="N121" i="40" s="1"/>
  <c r="K121" i="40"/>
  <c r="U121" i="40" s="1"/>
  <c r="I121" i="40"/>
  <c r="V120" i="40"/>
  <c r="T120" i="40"/>
  <c r="L120" i="40"/>
  <c r="N120" i="40" s="1"/>
  <c r="K120" i="40"/>
  <c r="U120" i="40" s="1"/>
  <c r="I120" i="40"/>
  <c r="V119" i="40"/>
  <c r="U119" i="40"/>
  <c r="T119" i="40"/>
  <c r="K119" i="40"/>
  <c r="I119" i="40"/>
  <c r="L119" i="40" s="1"/>
  <c r="V118" i="40"/>
  <c r="U118" i="40"/>
  <c r="K118" i="40"/>
  <c r="T118" i="40" s="1"/>
  <c r="I118" i="40"/>
  <c r="L118" i="40" s="1"/>
  <c r="V117" i="40"/>
  <c r="K117" i="40"/>
  <c r="U117" i="40" s="1"/>
  <c r="I117" i="40"/>
  <c r="L117" i="40" s="1"/>
  <c r="V116" i="40"/>
  <c r="U116" i="40"/>
  <c r="T116" i="40"/>
  <c r="K116" i="40"/>
  <c r="I116" i="40"/>
  <c r="L116" i="40" s="1"/>
  <c r="V115" i="40"/>
  <c r="L115" i="40"/>
  <c r="N115" i="40" s="1"/>
  <c r="K115" i="40"/>
  <c r="U115" i="40" s="1"/>
  <c r="U122" i="40" s="1"/>
  <c r="I115" i="40"/>
  <c r="S113" i="40"/>
  <c r="Q113" i="40"/>
  <c r="O113" i="40"/>
  <c r="V112" i="40"/>
  <c r="U112" i="40"/>
  <c r="T112" i="40"/>
  <c r="K112" i="40"/>
  <c r="I112" i="40"/>
  <c r="L112" i="40" s="1"/>
  <c r="V111" i="40"/>
  <c r="U111" i="40"/>
  <c r="K111" i="40"/>
  <c r="T111" i="40" s="1"/>
  <c r="I111" i="40"/>
  <c r="L111" i="40" s="1"/>
  <c r="V110" i="40"/>
  <c r="L110" i="40"/>
  <c r="N110" i="40" s="1"/>
  <c r="K110" i="40"/>
  <c r="U110" i="40" s="1"/>
  <c r="I110" i="40"/>
  <c r="V109" i="40"/>
  <c r="N109" i="40"/>
  <c r="K109" i="40"/>
  <c r="U109" i="40" s="1"/>
  <c r="I109" i="40"/>
  <c r="L109" i="40" s="1"/>
  <c r="V108" i="40"/>
  <c r="U108" i="40"/>
  <c r="L108" i="40"/>
  <c r="N108" i="40" s="1"/>
  <c r="K108" i="40"/>
  <c r="T108" i="40" s="1"/>
  <c r="I108" i="40"/>
  <c r="V107" i="40"/>
  <c r="U107" i="40"/>
  <c r="T107" i="40"/>
  <c r="W107" i="40" s="1"/>
  <c r="N107" i="40"/>
  <c r="L107" i="40"/>
  <c r="K107" i="40"/>
  <c r="I107" i="40"/>
  <c r="V106" i="40"/>
  <c r="V113" i="40" s="1"/>
  <c r="K106" i="40"/>
  <c r="U106" i="40" s="1"/>
  <c r="U113" i="40" s="1"/>
  <c r="I106" i="40"/>
  <c r="L106" i="40" s="1"/>
  <c r="S104" i="40"/>
  <c r="Q104" i="40"/>
  <c r="O104" i="40"/>
  <c r="V103" i="40"/>
  <c r="U103" i="40"/>
  <c r="T103" i="40"/>
  <c r="N103" i="40"/>
  <c r="L103" i="40"/>
  <c r="K103" i="40"/>
  <c r="I103" i="40"/>
  <c r="V102" i="40"/>
  <c r="U102" i="40"/>
  <c r="T102" i="40"/>
  <c r="K102" i="40"/>
  <c r="I102" i="40"/>
  <c r="L102" i="40" s="1"/>
  <c r="V101" i="40"/>
  <c r="T101" i="40"/>
  <c r="K101" i="40"/>
  <c r="U101" i="40" s="1"/>
  <c r="I101" i="40"/>
  <c r="L101" i="40" s="1"/>
  <c r="V100" i="40"/>
  <c r="U100" i="40"/>
  <c r="T100" i="40"/>
  <c r="K100" i="40"/>
  <c r="I100" i="40"/>
  <c r="L100" i="40" s="1"/>
  <c r="V99" i="40"/>
  <c r="V104" i="40" s="1"/>
  <c r="K99" i="40"/>
  <c r="T99" i="40" s="1"/>
  <c r="I99" i="40"/>
  <c r="L99" i="40" s="1"/>
  <c r="V98" i="40"/>
  <c r="L98" i="40"/>
  <c r="N98" i="40" s="1"/>
  <c r="K98" i="40"/>
  <c r="U98" i="40" s="1"/>
  <c r="I98" i="40"/>
  <c r="V97" i="40"/>
  <c r="U97" i="40"/>
  <c r="T97" i="40"/>
  <c r="N97" i="40"/>
  <c r="L97" i="40"/>
  <c r="K97" i="40"/>
  <c r="I97" i="40"/>
  <c r="S95" i="40"/>
  <c r="Q95" i="40"/>
  <c r="O95" i="40"/>
  <c r="V94" i="40"/>
  <c r="L94" i="40"/>
  <c r="N94" i="40" s="1"/>
  <c r="K94" i="40"/>
  <c r="T94" i="40" s="1"/>
  <c r="I94" i="40"/>
  <c r="V93" i="40"/>
  <c r="U93" i="40"/>
  <c r="T93" i="40"/>
  <c r="N93" i="40"/>
  <c r="K93" i="40"/>
  <c r="I93" i="40"/>
  <c r="L93" i="40" s="1"/>
  <c r="W93" i="40" s="1"/>
  <c r="V92" i="40"/>
  <c r="V95" i="40" s="1"/>
  <c r="U92" i="40"/>
  <c r="K92" i="40"/>
  <c r="T92" i="40" s="1"/>
  <c r="I92" i="40"/>
  <c r="L92" i="40" s="1"/>
  <c r="V91" i="40"/>
  <c r="U91" i="40"/>
  <c r="L91" i="40"/>
  <c r="N91" i="40" s="1"/>
  <c r="K91" i="40"/>
  <c r="T91" i="40" s="1"/>
  <c r="I91" i="40"/>
  <c r="V90" i="40"/>
  <c r="K90" i="40"/>
  <c r="I90" i="40"/>
  <c r="L90" i="40" s="1"/>
  <c r="V89" i="40"/>
  <c r="L89" i="40"/>
  <c r="K89" i="40"/>
  <c r="I89" i="40"/>
  <c r="V88" i="40"/>
  <c r="U88" i="40"/>
  <c r="T88" i="40"/>
  <c r="N88" i="40"/>
  <c r="L88" i="40"/>
  <c r="K88" i="40"/>
  <c r="I88" i="40"/>
  <c r="S86" i="40"/>
  <c r="Q86" i="40"/>
  <c r="O86" i="40"/>
  <c r="L86" i="40"/>
  <c r="V85" i="40"/>
  <c r="L85" i="40"/>
  <c r="K85" i="40"/>
  <c r="I85" i="40"/>
  <c r="V84" i="40"/>
  <c r="U84" i="40"/>
  <c r="T84" i="40"/>
  <c r="N84" i="40"/>
  <c r="L84" i="40"/>
  <c r="K84" i="40"/>
  <c r="I84" i="40"/>
  <c r="V83" i="40"/>
  <c r="U83" i="40"/>
  <c r="T83" i="40"/>
  <c r="K83" i="40"/>
  <c r="I83" i="40"/>
  <c r="L83" i="40" s="1"/>
  <c r="V82" i="40"/>
  <c r="T82" i="40"/>
  <c r="K82" i="40"/>
  <c r="U82" i="40" s="1"/>
  <c r="I82" i="40"/>
  <c r="L82" i="40" s="1"/>
  <c r="V81" i="40"/>
  <c r="V86" i="40" s="1"/>
  <c r="U81" i="40"/>
  <c r="T81" i="40"/>
  <c r="K81" i="40"/>
  <c r="I81" i="40"/>
  <c r="L81" i="40" s="1"/>
  <c r="V80" i="40"/>
  <c r="K80" i="40"/>
  <c r="I80" i="40"/>
  <c r="L80" i="40" s="1"/>
  <c r="N80" i="40" s="1"/>
  <c r="V79" i="40"/>
  <c r="L79" i="40"/>
  <c r="K79" i="40"/>
  <c r="I79" i="40"/>
  <c r="S77" i="40"/>
  <c r="Q77" i="40"/>
  <c r="O77" i="40"/>
  <c r="V76" i="40"/>
  <c r="U76" i="40"/>
  <c r="K76" i="40"/>
  <c r="T76" i="40" s="1"/>
  <c r="I76" i="40"/>
  <c r="L76" i="40" s="1"/>
  <c r="V75" i="40"/>
  <c r="L75" i="40"/>
  <c r="N75" i="40" s="1"/>
  <c r="K75" i="40"/>
  <c r="I75" i="40"/>
  <c r="V74" i="40"/>
  <c r="N74" i="40"/>
  <c r="K74" i="40"/>
  <c r="I74" i="40"/>
  <c r="L74" i="40" s="1"/>
  <c r="V73" i="40"/>
  <c r="U73" i="40"/>
  <c r="N73" i="40"/>
  <c r="L73" i="40"/>
  <c r="K73" i="40"/>
  <c r="T73" i="40" s="1"/>
  <c r="I73" i="40"/>
  <c r="V72" i="40"/>
  <c r="U72" i="40"/>
  <c r="T72" i="40"/>
  <c r="N72" i="40"/>
  <c r="L72" i="40"/>
  <c r="K72" i="40"/>
  <c r="I72" i="40"/>
  <c r="V71" i="40"/>
  <c r="K71" i="40"/>
  <c r="I71" i="40"/>
  <c r="L71" i="40" s="1"/>
  <c r="N71" i="40" s="1"/>
  <c r="V70" i="40"/>
  <c r="V77" i="40" s="1"/>
  <c r="L70" i="40"/>
  <c r="K70" i="40"/>
  <c r="I70" i="40"/>
  <c r="S68" i="40"/>
  <c r="Q68" i="40"/>
  <c r="O68" i="40"/>
  <c r="V67" i="40"/>
  <c r="U67" i="40"/>
  <c r="T67" i="40"/>
  <c r="L67" i="40"/>
  <c r="K67" i="40"/>
  <c r="I67" i="40"/>
  <c r="V66" i="40"/>
  <c r="T66" i="40"/>
  <c r="K66" i="40"/>
  <c r="U66" i="40" s="1"/>
  <c r="I66" i="40"/>
  <c r="L66" i="40" s="1"/>
  <c r="N66" i="40" s="1"/>
  <c r="V65" i="40"/>
  <c r="U65" i="40"/>
  <c r="T65" i="40"/>
  <c r="K65" i="40"/>
  <c r="I65" i="40"/>
  <c r="L65" i="40" s="1"/>
  <c r="V64" i="40"/>
  <c r="K64" i="40"/>
  <c r="I64" i="40"/>
  <c r="L64" i="40" s="1"/>
  <c r="N64" i="40" s="1"/>
  <c r="V63" i="40"/>
  <c r="K63" i="40"/>
  <c r="I63" i="40"/>
  <c r="L63" i="40" s="1"/>
  <c r="V62" i="40"/>
  <c r="U62" i="40"/>
  <c r="T62" i="40"/>
  <c r="N62" i="40"/>
  <c r="L62" i="40"/>
  <c r="K62" i="40"/>
  <c r="I62" i="40"/>
  <c r="V61" i="40"/>
  <c r="U61" i="40"/>
  <c r="T61" i="40"/>
  <c r="L61" i="40"/>
  <c r="K61" i="40"/>
  <c r="I61" i="40"/>
  <c r="S59" i="40"/>
  <c r="Q59" i="40"/>
  <c r="O59" i="40"/>
  <c r="V58" i="40"/>
  <c r="U58" i="40"/>
  <c r="K58" i="40"/>
  <c r="T58" i="40" s="1"/>
  <c r="I58" i="40"/>
  <c r="L58" i="40" s="1"/>
  <c r="N58" i="40" s="1"/>
  <c r="V57" i="40"/>
  <c r="K57" i="40"/>
  <c r="I57" i="40"/>
  <c r="L57" i="40" s="1"/>
  <c r="N57" i="40" s="1"/>
  <c r="V56" i="40"/>
  <c r="L56" i="40"/>
  <c r="N56" i="40" s="1"/>
  <c r="K56" i="40"/>
  <c r="I56" i="40"/>
  <c r="V55" i="40"/>
  <c r="U55" i="40"/>
  <c r="T55" i="40"/>
  <c r="N55" i="40"/>
  <c r="K55" i="40"/>
  <c r="I55" i="40"/>
  <c r="L55" i="40" s="1"/>
  <c r="V54" i="40"/>
  <c r="V59" i="40" s="1"/>
  <c r="U54" i="40"/>
  <c r="N54" i="40"/>
  <c r="K54" i="40"/>
  <c r="T54" i="40" s="1"/>
  <c r="I54" i="40"/>
  <c r="L54" i="40" s="1"/>
  <c r="V53" i="40"/>
  <c r="U53" i="40"/>
  <c r="W53" i="40" s="1"/>
  <c r="L53" i="40"/>
  <c r="N53" i="40" s="1"/>
  <c r="K53" i="40"/>
  <c r="T53" i="40" s="1"/>
  <c r="I53" i="40"/>
  <c r="V52" i="40"/>
  <c r="N52" i="40"/>
  <c r="K52" i="40"/>
  <c r="I52" i="40"/>
  <c r="L52" i="40" s="1"/>
  <c r="L59" i="40" s="1"/>
  <c r="S50" i="40"/>
  <c r="Q50" i="40"/>
  <c r="O50" i="40"/>
  <c r="V49" i="40"/>
  <c r="U49" i="40"/>
  <c r="T49" i="40"/>
  <c r="K49" i="40"/>
  <c r="I49" i="40"/>
  <c r="L49" i="40" s="1"/>
  <c r="N49" i="40" s="1"/>
  <c r="V48" i="40"/>
  <c r="U48" i="40"/>
  <c r="K48" i="40"/>
  <c r="T48" i="40" s="1"/>
  <c r="I48" i="40"/>
  <c r="L48" i="40" s="1"/>
  <c r="N48" i="40" s="1"/>
  <c r="V47" i="40"/>
  <c r="L47" i="40"/>
  <c r="K47" i="40"/>
  <c r="I47" i="40"/>
  <c r="V46" i="40"/>
  <c r="U46" i="40"/>
  <c r="T46" i="40"/>
  <c r="K46" i="40"/>
  <c r="I46" i="40"/>
  <c r="L46" i="40" s="1"/>
  <c r="N46" i="40" s="1"/>
  <c r="V45" i="40"/>
  <c r="K45" i="40"/>
  <c r="T45" i="40" s="1"/>
  <c r="I45" i="40"/>
  <c r="L45" i="40" s="1"/>
  <c r="N45" i="40" s="1"/>
  <c r="V44" i="40"/>
  <c r="N44" i="40"/>
  <c r="L44" i="40"/>
  <c r="K44" i="40"/>
  <c r="I44" i="40"/>
  <c r="V43" i="40"/>
  <c r="V50" i="40" s="1"/>
  <c r="U43" i="40"/>
  <c r="T43" i="40"/>
  <c r="N43" i="40"/>
  <c r="K43" i="40"/>
  <c r="I43" i="40"/>
  <c r="L43" i="40" s="1"/>
  <c r="S41" i="40"/>
  <c r="Q41" i="40"/>
  <c r="O41" i="40"/>
  <c r="V40" i="40"/>
  <c r="U40" i="40"/>
  <c r="T40" i="40"/>
  <c r="L40" i="40"/>
  <c r="N40" i="40" s="1"/>
  <c r="K40" i="40"/>
  <c r="I40" i="40"/>
  <c r="V39" i="40"/>
  <c r="U39" i="40"/>
  <c r="T39" i="40"/>
  <c r="K39" i="40"/>
  <c r="I39" i="40"/>
  <c r="L39" i="40" s="1"/>
  <c r="V38" i="40"/>
  <c r="K38" i="40"/>
  <c r="I38" i="40"/>
  <c r="L38" i="40" s="1"/>
  <c r="V37" i="40"/>
  <c r="U37" i="40"/>
  <c r="T37" i="40"/>
  <c r="N37" i="40"/>
  <c r="L37" i="40"/>
  <c r="K37" i="40"/>
  <c r="I37" i="40"/>
  <c r="V36" i="40"/>
  <c r="K36" i="40"/>
  <c r="U36" i="40" s="1"/>
  <c r="I36" i="40"/>
  <c r="L36" i="40" s="1"/>
  <c r="N36" i="40" s="1"/>
  <c r="V35" i="40"/>
  <c r="V41" i="40" s="1"/>
  <c r="K35" i="40"/>
  <c r="I35" i="40"/>
  <c r="L35" i="40" s="1"/>
  <c r="V34" i="40"/>
  <c r="U34" i="40"/>
  <c r="T34" i="40"/>
  <c r="L34" i="40"/>
  <c r="K34" i="40"/>
  <c r="I34" i="40"/>
  <c r="S32" i="40"/>
  <c r="Q32" i="40"/>
  <c r="O32" i="40"/>
  <c r="V31" i="40"/>
  <c r="T31" i="40"/>
  <c r="L31" i="40"/>
  <c r="N31" i="40" s="1"/>
  <c r="W31" i="40" s="1"/>
  <c r="K31" i="40"/>
  <c r="U31" i="40" s="1"/>
  <c r="I31" i="40"/>
  <c r="V30" i="40"/>
  <c r="U30" i="40"/>
  <c r="T30" i="40"/>
  <c r="K30" i="40"/>
  <c r="I30" i="40"/>
  <c r="L30" i="40" s="1"/>
  <c r="N30" i="40" s="1"/>
  <c r="V29" i="40"/>
  <c r="U29" i="40"/>
  <c r="K29" i="40"/>
  <c r="T29" i="40" s="1"/>
  <c r="I29" i="40"/>
  <c r="L29" i="40" s="1"/>
  <c r="V28" i="40"/>
  <c r="N28" i="40"/>
  <c r="L28" i="40"/>
  <c r="K28" i="40"/>
  <c r="U28" i="40" s="1"/>
  <c r="I28" i="40"/>
  <c r="V27" i="40"/>
  <c r="U27" i="40"/>
  <c r="T27" i="40"/>
  <c r="K27" i="40"/>
  <c r="I27" i="40"/>
  <c r="L27" i="40" s="1"/>
  <c r="N27" i="40" s="1"/>
  <c r="V26" i="40"/>
  <c r="V32" i="40" s="1"/>
  <c r="K26" i="40"/>
  <c r="T26" i="40" s="1"/>
  <c r="I26" i="40"/>
  <c r="L26" i="40" s="1"/>
  <c r="V25" i="40"/>
  <c r="L25" i="40"/>
  <c r="K25" i="40"/>
  <c r="U25" i="40" s="1"/>
  <c r="I25" i="40"/>
  <c r="S23" i="40"/>
  <c r="Q23" i="40"/>
  <c r="O23" i="40"/>
  <c r="V22" i="40"/>
  <c r="K22" i="40"/>
  <c r="I22" i="40"/>
  <c r="L22" i="40" s="1"/>
  <c r="V21" i="40"/>
  <c r="U21" i="40"/>
  <c r="T21" i="40"/>
  <c r="N21" i="40"/>
  <c r="L21" i="40"/>
  <c r="K21" i="40"/>
  <c r="I21" i="40"/>
  <c r="V20" i="40"/>
  <c r="K20" i="40"/>
  <c r="U20" i="40" s="1"/>
  <c r="I20" i="40"/>
  <c r="L20" i="40" s="1"/>
  <c r="N20" i="40" s="1"/>
  <c r="V19" i="40"/>
  <c r="N19" i="40"/>
  <c r="L19" i="40"/>
  <c r="K19" i="40"/>
  <c r="I19" i="40"/>
  <c r="V18" i="40"/>
  <c r="U18" i="40"/>
  <c r="T18" i="40"/>
  <c r="L18" i="40"/>
  <c r="K18" i="40"/>
  <c r="I18" i="40"/>
  <c r="V17" i="40"/>
  <c r="U17" i="40"/>
  <c r="T17" i="40"/>
  <c r="K17" i="40"/>
  <c r="I17" i="40"/>
  <c r="L17" i="40" s="1"/>
  <c r="N17" i="40" s="1"/>
  <c r="V16" i="40"/>
  <c r="V23" i="40" s="1"/>
  <c r="K16" i="40"/>
  <c r="I16" i="40"/>
  <c r="L16" i="40" s="1"/>
  <c r="B8" i="40"/>
  <c r="B5" i="40"/>
  <c r="S464" i="39"/>
  <c r="Q464" i="39"/>
  <c r="O464" i="39"/>
  <c r="V463" i="39"/>
  <c r="T463" i="39"/>
  <c r="L463" i="39"/>
  <c r="K463" i="39"/>
  <c r="U463" i="39" s="1"/>
  <c r="I463" i="39"/>
  <c r="V462" i="39"/>
  <c r="T462" i="39"/>
  <c r="K462" i="39"/>
  <c r="U462" i="39" s="1"/>
  <c r="I462" i="39"/>
  <c r="L462" i="39" s="1"/>
  <c r="V461" i="39"/>
  <c r="U461" i="39"/>
  <c r="T461" i="39"/>
  <c r="K461" i="39"/>
  <c r="I461" i="39"/>
  <c r="L461" i="39" s="1"/>
  <c r="V460" i="39"/>
  <c r="U460" i="39"/>
  <c r="T460" i="39"/>
  <c r="L460" i="39"/>
  <c r="K460" i="39"/>
  <c r="I460" i="39"/>
  <c r="V459" i="39"/>
  <c r="T459" i="39"/>
  <c r="K459" i="39"/>
  <c r="U459" i="39" s="1"/>
  <c r="U464" i="39" s="1"/>
  <c r="I459" i="39"/>
  <c r="L459" i="39" s="1"/>
  <c r="V458" i="39"/>
  <c r="U458" i="39"/>
  <c r="T458" i="39"/>
  <c r="K458" i="39"/>
  <c r="I458" i="39"/>
  <c r="L458" i="39" s="1"/>
  <c r="V457" i="39"/>
  <c r="U457" i="39"/>
  <c r="T457" i="39"/>
  <c r="T464" i="39" s="1"/>
  <c r="L457" i="39"/>
  <c r="K457" i="39"/>
  <c r="I457" i="39"/>
  <c r="S455" i="39"/>
  <c r="Q455" i="39"/>
  <c r="O455" i="39"/>
  <c r="V454" i="39"/>
  <c r="K454" i="39"/>
  <c r="I454" i="39"/>
  <c r="L454" i="39" s="1"/>
  <c r="N454" i="39" s="1"/>
  <c r="V453" i="39"/>
  <c r="K453" i="39"/>
  <c r="U453" i="39" s="1"/>
  <c r="I453" i="39"/>
  <c r="L453" i="39" s="1"/>
  <c r="V452" i="39"/>
  <c r="U452" i="39"/>
  <c r="N452" i="39"/>
  <c r="W452" i="39" s="1"/>
  <c r="L452" i="39"/>
  <c r="K452" i="39"/>
  <c r="T452" i="39" s="1"/>
  <c r="I452" i="39"/>
  <c r="V451" i="39"/>
  <c r="K451" i="39"/>
  <c r="I451" i="39"/>
  <c r="L451" i="39" s="1"/>
  <c r="N451" i="39" s="1"/>
  <c r="V450" i="39"/>
  <c r="N450" i="39"/>
  <c r="K450" i="39"/>
  <c r="U450" i="39" s="1"/>
  <c r="I450" i="39"/>
  <c r="L450" i="39" s="1"/>
  <c r="V449" i="39"/>
  <c r="U449" i="39"/>
  <c r="N449" i="39"/>
  <c r="L449" i="39"/>
  <c r="K449" i="39"/>
  <c r="T449" i="39" s="1"/>
  <c r="I449" i="39"/>
  <c r="V448" i="39"/>
  <c r="V455" i="39" s="1"/>
  <c r="K448" i="39"/>
  <c r="I448" i="39"/>
  <c r="L448" i="39" s="1"/>
  <c r="S446" i="39"/>
  <c r="Q446" i="39"/>
  <c r="O446" i="39"/>
  <c r="V445" i="39"/>
  <c r="U445" i="39"/>
  <c r="T445" i="39"/>
  <c r="K445" i="39"/>
  <c r="I445" i="39"/>
  <c r="L445" i="39" s="1"/>
  <c r="V444" i="39"/>
  <c r="T444" i="39"/>
  <c r="L444" i="39"/>
  <c r="K444" i="39"/>
  <c r="U444" i="39" s="1"/>
  <c r="I444" i="39"/>
  <c r="V443" i="39"/>
  <c r="T443" i="39"/>
  <c r="L443" i="39"/>
  <c r="N443" i="39" s="1"/>
  <c r="K443" i="39"/>
  <c r="U443" i="39" s="1"/>
  <c r="I443" i="39"/>
  <c r="V442" i="39"/>
  <c r="U442" i="39"/>
  <c r="T442" i="39"/>
  <c r="K442" i="39"/>
  <c r="I442" i="39"/>
  <c r="L442" i="39" s="1"/>
  <c r="V441" i="39"/>
  <c r="T441" i="39"/>
  <c r="L441" i="39"/>
  <c r="K441" i="39"/>
  <c r="U441" i="39" s="1"/>
  <c r="I441" i="39"/>
  <c r="V440" i="39"/>
  <c r="T440" i="39"/>
  <c r="L440" i="39"/>
  <c r="N440" i="39" s="1"/>
  <c r="K440" i="39"/>
  <c r="U440" i="39" s="1"/>
  <c r="I440" i="39"/>
  <c r="V439" i="39"/>
  <c r="V446" i="39" s="1"/>
  <c r="U439" i="39"/>
  <c r="T439" i="39"/>
  <c r="T446" i="39" s="1"/>
  <c r="K439" i="39"/>
  <c r="I439" i="39"/>
  <c r="L439" i="39" s="1"/>
  <c r="S437" i="39"/>
  <c r="Q437" i="39"/>
  <c r="O437" i="39"/>
  <c r="V436" i="39"/>
  <c r="U436" i="39"/>
  <c r="N436" i="39"/>
  <c r="L436" i="39"/>
  <c r="K436" i="39"/>
  <c r="T436" i="39" s="1"/>
  <c r="I436" i="39"/>
  <c r="V435" i="39"/>
  <c r="K435" i="39"/>
  <c r="I435" i="39"/>
  <c r="L435" i="39" s="1"/>
  <c r="N435" i="39" s="1"/>
  <c r="V434" i="39"/>
  <c r="N434" i="39"/>
  <c r="L434" i="39"/>
  <c r="K434" i="39"/>
  <c r="U434" i="39" s="1"/>
  <c r="I434" i="39"/>
  <c r="V433" i="39"/>
  <c r="U433" i="39"/>
  <c r="N433" i="39"/>
  <c r="L433" i="39"/>
  <c r="K433" i="39"/>
  <c r="T433" i="39" s="1"/>
  <c r="I433" i="39"/>
  <c r="V432" i="39"/>
  <c r="K432" i="39"/>
  <c r="I432" i="39"/>
  <c r="L432" i="39" s="1"/>
  <c r="V431" i="39"/>
  <c r="V437" i="39" s="1"/>
  <c r="K431" i="39"/>
  <c r="U431" i="39" s="1"/>
  <c r="I431" i="39"/>
  <c r="L431" i="39" s="1"/>
  <c r="V430" i="39"/>
  <c r="U430" i="39"/>
  <c r="N430" i="39"/>
  <c r="L430" i="39"/>
  <c r="K430" i="39"/>
  <c r="T430" i="39" s="1"/>
  <c r="I430" i="39"/>
  <c r="S428" i="39"/>
  <c r="Q428" i="39"/>
  <c r="O428" i="39"/>
  <c r="V427" i="39"/>
  <c r="T427" i="39"/>
  <c r="K427" i="39"/>
  <c r="U427" i="39" s="1"/>
  <c r="I427" i="39"/>
  <c r="L427" i="39" s="1"/>
  <c r="V426" i="39"/>
  <c r="U426" i="39"/>
  <c r="T426" i="39"/>
  <c r="K426" i="39"/>
  <c r="I426" i="39"/>
  <c r="L426" i="39" s="1"/>
  <c r="V425" i="39"/>
  <c r="U425" i="39"/>
  <c r="T425" i="39"/>
  <c r="L425" i="39"/>
  <c r="K425" i="39"/>
  <c r="I425" i="39"/>
  <c r="V424" i="39"/>
  <c r="T424" i="39"/>
  <c r="K424" i="39"/>
  <c r="U424" i="39" s="1"/>
  <c r="I424" i="39"/>
  <c r="L424" i="39" s="1"/>
  <c r="V423" i="39"/>
  <c r="U423" i="39"/>
  <c r="T423" i="39"/>
  <c r="K423" i="39"/>
  <c r="I423" i="39"/>
  <c r="L423" i="39" s="1"/>
  <c r="V422" i="39"/>
  <c r="U422" i="39"/>
  <c r="T422" i="39"/>
  <c r="L422" i="39"/>
  <c r="K422" i="39"/>
  <c r="I422" i="39"/>
  <c r="V421" i="39"/>
  <c r="V428" i="39" s="1"/>
  <c r="T421" i="39"/>
  <c r="T428" i="39" s="1"/>
  <c r="K421" i="39"/>
  <c r="U421" i="39" s="1"/>
  <c r="U428" i="39" s="1"/>
  <c r="I421" i="39"/>
  <c r="L421" i="39" s="1"/>
  <c r="V419" i="39"/>
  <c r="S419" i="39"/>
  <c r="Q419" i="39"/>
  <c r="O419" i="39"/>
  <c r="V418" i="39"/>
  <c r="U418" i="39"/>
  <c r="K418" i="39"/>
  <c r="T418" i="39" s="1"/>
  <c r="I418" i="39"/>
  <c r="L418" i="39" s="1"/>
  <c r="V417" i="39"/>
  <c r="U417" i="39"/>
  <c r="N417" i="39"/>
  <c r="L417" i="39"/>
  <c r="K417" i="39"/>
  <c r="T417" i="39" s="1"/>
  <c r="I417" i="39"/>
  <c r="V416" i="39"/>
  <c r="K416" i="39"/>
  <c r="I416" i="39"/>
  <c r="L416" i="39" s="1"/>
  <c r="N416" i="39" s="1"/>
  <c r="V415" i="39"/>
  <c r="U415" i="39"/>
  <c r="N415" i="39"/>
  <c r="K415" i="39"/>
  <c r="T415" i="39" s="1"/>
  <c r="I415" i="39"/>
  <c r="L415" i="39" s="1"/>
  <c r="V414" i="39"/>
  <c r="U414" i="39"/>
  <c r="N414" i="39"/>
  <c r="L414" i="39"/>
  <c r="K414" i="39"/>
  <c r="T414" i="39" s="1"/>
  <c r="W414" i="39" s="1"/>
  <c r="I414" i="39"/>
  <c r="V413" i="39"/>
  <c r="K413" i="39"/>
  <c r="I413" i="39"/>
  <c r="L413" i="39" s="1"/>
  <c r="V412" i="39"/>
  <c r="U412" i="39"/>
  <c r="K412" i="39"/>
  <c r="T412" i="39" s="1"/>
  <c r="I412" i="39"/>
  <c r="L412" i="39" s="1"/>
  <c r="S410" i="39"/>
  <c r="Q410" i="39"/>
  <c r="O410" i="39"/>
  <c r="V409" i="39"/>
  <c r="U409" i="39"/>
  <c r="T409" i="39"/>
  <c r="L409" i="39"/>
  <c r="K409" i="39"/>
  <c r="I409" i="39"/>
  <c r="V408" i="39"/>
  <c r="T408" i="39"/>
  <c r="K408" i="39"/>
  <c r="U408" i="39" s="1"/>
  <c r="I408" i="39"/>
  <c r="L408" i="39" s="1"/>
  <c r="V407" i="39"/>
  <c r="U407" i="39"/>
  <c r="T407" i="39"/>
  <c r="K407" i="39"/>
  <c r="I407" i="39"/>
  <c r="L407" i="39" s="1"/>
  <c r="V406" i="39"/>
  <c r="U406" i="39"/>
  <c r="T406" i="39"/>
  <c r="L406" i="39"/>
  <c r="K406" i="39"/>
  <c r="I406" i="39"/>
  <c r="V405" i="39"/>
  <c r="T405" i="39"/>
  <c r="K405" i="39"/>
  <c r="U405" i="39" s="1"/>
  <c r="U410" i="39" s="1"/>
  <c r="I405" i="39"/>
  <c r="L405" i="39" s="1"/>
  <c r="V404" i="39"/>
  <c r="U404" i="39"/>
  <c r="T404" i="39"/>
  <c r="K404" i="39"/>
  <c r="I404" i="39"/>
  <c r="L404" i="39" s="1"/>
  <c r="V403" i="39"/>
  <c r="V410" i="39" s="1"/>
  <c r="U403" i="39"/>
  <c r="T403" i="39"/>
  <c r="L403" i="39"/>
  <c r="K403" i="39"/>
  <c r="I403" i="39"/>
  <c r="V401" i="39"/>
  <c r="S401" i="39"/>
  <c r="Q401" i="39"/>
  <c r="O401" i="39"/>
  <c r="V400" i="39"/>
  <c r="K400" i="39"/>
  <c r="I400" i="39"/>
  <c r="L400" i="39" s="1"/>
  <c r="N400" i="39" s="1"/>
  <c r="V399" i="39"/>
  <c r="K399" i="39"/>
  <c r="I399" i="39"/>
  <c r="L399" i="39" s="1"/>
  <c r="V398" i="39"/>
  <c r="N398" i="39"/>
  <c r="L398" i="39"/>
  <c r="K398" i="39"/>
  <c r="I398" i="39"/>
  <c r="V397" i="39"/>
  <c r="T397" i="39"/>
  <c r="N397" i="39"/>
  <c r="K397" i="39"/>
  <c r="U397" i="39" s="1"/>
  <c r="I397" i="39"/>
  <c r="L397" i="39" s="1"/>
  <c r="V396" i="39"/>
  <c r="U396" i="39"/>
  <c r="N396" i="39"/>
  <c r="W396" i="39" s="1"/>
  <c r="K396" i="39"/>
  <c r="T396" i="39" s="1"/>
  <c r="I396" i="39"/>
  <c r="L396" i="39" s="1"/>
  <c r="V395" i="39"/>
  <c r="U395" i="39"/>
  <c r="L395" i="39"/>
  <c r="K395" i="39"/>
  <c r="T395" i="39" s="1"/>
  <c r="I395" i="39"/>
  <c r="V394" i="39"/>
  <c r="U394" i="39"/>
  <c r="T394" i="39"/>
  <c r="K394" i="39"/>
  <c r="I394" i="39"/>
  <c r="L394" i="39" s="1"/>
  <c r="S392" i="39"/>
  <c r="Q392" i="39"/>
  <c r="O392" i="39"/>
  <c r="V391" i="39"/>
  <c r="U391" i="39"/>
  <c r="T391" i="39"/>
  <c r="K391" i="39"/>
  <c r="I391" i="39"/>
  <c r="L391" i="39" s="1"/>
  <c r="V390" i="39"/>
  <c r="L390" i="39"/>
  <c r="K390" i="39"/>
  <c r="T390" i="39" s="1"/>
  <c r="I390" i="39"/>
  <c r="V389" i="39"/>
  <c r="T389" i="39"/>
  <c r="L389" i="39"/>
  <c r="K389" i="39"/>
  <c r="U389" i="39" s="1"/>
  <c r="I389" i="39"/>
  <c r="V388" i="39"/>
  <c r="U388" i="39"/>
  <c r="T388" i="39"/>
  <c r="K388" i="39"/>
  <c r="I388" i="39"/>
  <c r="L388" i="39" s="1"/>
  <c r="V387" i="39"/>
  <c r="K387" i="39"/>
  <c r="T387" i="39" s="1"/>
  <c r="I387" i="39"/>
  <c r="L387" i="39" s="1"/>
  <c r="N387" i="39" s="1"/>
  <c r="V386" i="39"/>
  <c r="K386" i="39"/>
  <c r="I386" i="39"/>
  <c r="L386" i="39" s="1"/>
  <c r="V385" i="39"/>
  <c r="U385" i="39"/>
  <c r="T385" i="39"/>
  <c r="K385" i="39"/>
  <c r="I385" i="39"/>
  <c r="L385" i="39" s="1"/>
  <c r="S383" i="39"/>
  <c r="Q383" i="39"/>
  <c r="O383" i="39"/>
  <c r="V382" i="39"/>
  <c r="L382" i="39"/>
  <c r="N382" i="39" s="1"/>
  <c r="K382" i="39"/>
  <c r="T382" i="39" s="1"/>
  <c r="I382" i="39"/>
  <c r="V381" i="39"/>
  <c r="K381" i="39"/>
  <c r="U381" i="39" s="1"/>
  <c r="I381" i="39"/>
  <c r="L381" i="39" s="1"/>
  <c r="N381" i="39" s="1"/>
  <c r="V380" i="39"/>
  <c r="U380" i="39"/>
  <c r="L380" i="39"/>
  <c r="N380" i="39" s="1"/>
  <c r="K380" i="39"/>
  <c r="T380" i="39" s="1"/>
  <c r="I380" i="39"/>
  <c r="V379" i="39"/>
  <c r="U379" i="39"/>
  <c r="T379" i="39"/>
  <c r="N379" i="39"/>
  <c r="L379" i="39"/>
  <c r="K379" i="39"/>
  <c r="I379" i="39"/>
  <c r="V378" i="39"/>
  <c r="K378" i="39"/>
  <c r="T378" i="39" s="1"/>
  <c r="I378" i="39"/>
  <c r="L378" i="39" s="1"/>
  <c r="N378" i="39" s="1"/>
  <c r="V377" i="39"/>
  <c r="V383" i="39" s="1"/>
  <c r="K377" i="39"/>
  <c r="I377" i="39"/>
  <c r="L377" i="39" s="1"/>
  <c r="V376" i="39"/>
  <c r="T376" i="39"/>
  <c r="L376" i="39"/>
  <c r="N376" i="39" s="1"/>
  <c r="K376" i="39"/>
  <c r="U376" i="39" s="1"/>
  <c r="I376" i="39"/>
  <c r="S374" i="39"/>
  <c r="Q374" i="39"/>
  <c r="O374" i="39"/>
  <c r="V373" i="39"/>
  <c r="L373" i="39"/>
  <c r="N373" i="39" s="1"/>
  <c r="K373" i="39"/>
  <c r="I373" i="39"/>
  <c r="V372" i="39"/>
  <c r="U372" i="39"/>
  <c r="T372" i="39"/>
  <c r="K372" i="39"/>
  <c r="I372" i="39"/>
  <c r="L372" i="39" s="1"/>
  <c r="V371" i="39"/>
  <c r="U371" i="39"/>
  <c r="T371" i="39"/>
  <c r="L371" i="39"/>
  <c r="K371" i="39"/>
  <c r="I371" i="39"/>
  <c r="V370" i="39"/>
  <c r="T370" i="39"/>
  <c r="L370" i="39"/>
  <c r="K370" i="39"/>
  <c r="U370" i="39" s="1"/>
  <c r="I370" i="39"/>
  <c r="V369" i="39"/>
  <c r="U369" i="39"/>
  <c r="T369" i="39"/>
  <c r="K369" i="39"/>
  <c r="I369" i="39"/>
  <c r="L369" i="39" s="1"/>
  <c r="V368" i="39"/>
  <c r="V374" i="39" s="1"/>
  <c r="K368" i="39"/>
  <c r="T368" i="39" s="1"/>
  <c r="I368" i="39"/>
  <c r="L368" i="39" s="1"/>
  <c r="N368" i="39" s="1"/>
  <c r="V367" i="39"/>
  <c r="K367" i="39"/>
  <c r="I367" i="39"/>
  <c r="L367" i="39" s="1"/>
  <c r="S365" i="39"/>
  <c r="Q365" i="39"/>
  <c r="O365" i="39"/>
  <c r="V364" i="39"/>
  <c r="U364" i="39"/>
  <c r="K364" i="39"/>
  <c r="T364" i="39" s="1"/>
  <c r="I364" i="39"/>
  <c r="L364" i="39" s="1"/>
  <c r="V363" i="39"/>
  <c r="L363" i="39"/>
  <c r="N363" i="39" s="1"/>
  <c r="K363" i="39"/>
  <c r="U363" i="39" s="1"/>
  <c r="I363" i="39"/>
  <c r="V362" i="39"/>
  <c r="K362" i="39"/>
  <c r="U362" i="39" s="1"/>
  <c r="I362" i="39"/>
  <c r="L362" i="39" s="1"/>
  <c r="V361" i="39"/>
  <c r="N361" i="39"/>
  <c r="L361" i="39"/>
  <c r="K361" i="39"/>
  <c r="I361" i="39"/>
  <c r="V360" i="39"/>
  <c r="U360" i="39"/>
  <c r="T360" i="39"/>
  <c r="L360" i="39"/>
  <c r="K360" i="39"/>
  <c r="I360" i="39"/>
  <c r="V359" i="39"/>
  <c r="U359" i="39"/>
  <c r="T359" i="39"/>
  <c r="K359" i="39"/>
  <c r="I359" i="39"/>
  <c r="L359" i="39" s="1"/>
  <c r="N359" i="39" s="1"/>
  <c r="V358" i="39"/>
  <c r="V365" i="39" s="1"/>
  <c r="U358" i="39"/>
  <c r="L358" i="39"/>
  <c r="K358" i="39"/>
  <c r="T358" i="39" s="1"/>
  <c r="I358" i="39"/>
  <c r="S356" i="39"/>
  <c r="Q356" i="39"/>
  <c r="O356" i="39"/>
  <c r="V355" i="39"/>
  <c r="U355" i="39"/>
  <c r="T355" i="39"/>
  <c r="L355" i="39"/>
  <c r="K355" i="39"/>
  <c r="I355" i="39"/>
  <c r="V354" i="39"/>
  <c r="K354" i="39"/>
  <c r="T354" i="39" s="1"/>
  <c r="I354" i="39"/>
  <c r="L354" i="39" s="1"/>
  <c r="N354" i="39" s="1"/>
  <c r="V353" i="39"/>
  <c r="K353" i="39"/>
  <c r="T353" i="39" s="1"/>
  <c r="I353" i="39"/>
  <c r="L353" i="39" s="1"/>
  <c r="N353" i="39" s="1"/>
  <c r="V352" i="39"/>
  <c r="U352" i="39"/>
  <c r="T352" i="39"/>
  <c r="L352" i="39"/>
  <c r="K352" i="39"/>
  <c r="I352" i="39"/>
  <c r="V351" i="39"/>
  <c r="U351" i="39"/>
  <c r="T351" i="39"/>
  <c r="K351" i="39"/>
  <c r="I351" i="39"/>
  <c r="L351" i="39" s="1"/>
  <c r="V350" i="39"/>
  <c r="U350" i="39"/>
  <c r="K350" i="39"/>
  <c r="T350" i="39" s="1"/>
  <c r="I350" i="39"/>
  <c r="L350" i="39" s="1"/>
  <c r="V349" i="39"/>
  <c r="L349" i="39"/>
  <c r="K349" i="39"/>
  <c r="T349" i="39" s="1"/>
  <c r="I349" i="39"/>
  <c r="S347" i="39"/>
  <c r="Q347" i="39"/>
  <c r="O347" i="39"/>
  <c r="V346" i="39"/>
  <c r="T346" i="39"/>
  <c r="K346" i="39"/>
  <c r="U346" i="39" s="1"/>
  <c r="I346" i="39"/>
  <c r="L346" i="39" s="1"/>
  <c r="V345" i="39"/>
  <c r="U345" i="39"/>
  <c r="T345" i="39"/>
  <c r="K345" i="39"/>
  <c r="I345" i="39"/>
  <c r="L345" i="39" s="1"/>
  <c r="V344" i="39"/>
  <c r="K344" i="39"/>
  <c r="U344" i="39" s="1"/>
  <c r="I344" i="39"/>
  <c r="L344" i="39" s="1"/>
  <c r="N344" i="39" s="1"/>
  <c r="V343" i="39"/>
  <c r="N343" i="39"/>
  <c r="L343" i="39"/>
  <c r="K343" i="39"/>
  <c r="I343" i="39"/>
  <c r="V342" i="39"/>
  <c r="U342" i="39"/>
  <c r="T342" i="39"/>
  <c r="L342" i="39"/>
  <c r="K342" i="39"/>
  <c r="I342" i="39"/>
  <c r="V341" i="39"/>
  <c r="U341" i="39"/>
  <c r="T341" i="39"/>
  <c r="K341" i="39"/>
  <c r="I341" i="39"/>
  <c r="L341" i="39" s="1"/>
  <c r="V340" i="39"/>
  <c r="V347" i="39" s="1"/>
  <c r="T340" i="39"/>
  <c r="K340" i="39"/>
  <c r="U340" i="39" s="1"/>
  <c r="I340" i="39"/>
  <c r="L340" i="39" s="1"/>
  <c r="S338" i="39"/>
  <c r="Q338" i="39"/>
  <c r="O338" i="39"/>
  <c r="V337" i="39"/>
  <c r="N337" i="39"/>
  <c r="L337" i="39"/>
  <c r="K337" i="39"/>
  <c r="I337" i="39"/>
  <c r="V336" i="39"/>
  <c r="U336" i="39"/>
  <c r="T336" i="39"/>
  <c r="N336" i="39"/>
  <c r="W336" i="39" s="1"/>
  <c r="L336" i="39"/>
  <c r="K336" i="39"/>
  <c r="I336" i="39"/>
  <c r="V335" i="39"/>
  <c r="U335" i="39"/>
  <c r="K335" i="39"/>
  <c r="T335" i="39" s="1"/>
  <c r="I335" i="39"/>
  <c r="L335" i="39" s="1"/>
  <c r="N335" i="39" s="1"/>
  <c r="V334" i="39"/>
  <c r="K334" i="39"/>
  <c r="T334" i="39" s="1"/>
  <c r="I334" i="39"/>
  <c r="L334" i="39" s="1"/>
  <c r="V333" i="39"/>
  <c r="N333" i="39"/>
  <c r="L333" i="39"/>
  <c r="K333" i="39"/>
  <c r="I333" i="39"/>
  <c r="V332" i="39"/>
  <c r="U332" i="39"/>
  <c r="T332" i="39"/>
  <c r="N332" i="39"/>
  <c r="K332" i="39"/>
  <c r="I332" i="39"/>
  <c r="L332" i="39" s="1"/>
  <c r="W332" i="39" s="1"/>
  <c r="V331" i="39"/>
  <c r="U331" i="39"/>
  <c r="N331" i="39"/>
  <c r="K331" i="39"/>
  <c r="T331" i="39" s="1"/>
  <c r="I331" i="39"/>
  <c r="L331" i="39" s="1"/>
  <c r="S329" i="39"/>
  <c r="Q329" i="39"/>
  <c r="O329" i="39"/>
  <c r="V328" i="39"/>
  <c r="K328" i="39"/>
  <c r="T328" i="39" s="1"/>
  <c r="I328" i="39"/>
  <c r="L328" i="39" s="1"/>
  <c r="V327" i="39"/>
  <c r="K327" i="39"/>
  <c r="U327" i="39" s="1"/>
  <c r="I327" i="39"/>
  <c r="L327" i="39" s="1"/>
  <c r="N327" i="39" s="1"/>
  <c r="V326" i="39"/>
  <c r="U326" i="39"/>
  <c r="T326" i="39"/>
  <c r="N326" i="39"/>
  <c r="L326" i="39"/>
  <c r="K326" i="39"/>
  <c r="I326" i="39"/>
  <c r="V325" i="39"/>
  <c r="U325" i="39"/>
  <c r="T325" i="39"/>
  <c r="L325" i="39"/>
  <c r="K325" i="39"/>
  <c r="I325" i="39"/>
  <c r="V324" i="39"/>
  <c r="T324" i="39"/>
  <c r="K324" i="39"/>
  <c r="U324" i="39" s="1"/>
  <c r="I324" i="39"/>
  <c r="L324" i="39" s="1"/>
  <c r="V323" i="39"/>
  <c r="U323" i="39"/>
  <c r="T323" i="39"/>
  <c r="K323" i="39"/>
  <c r="I323" i="39"/>
  <c r="L323" i="39" s="1"/>
  <c r="V322" i="39"/>
  <c r="V329" i="39" s="1"/>
  <c r="K322" i="39"/>
  <c r="T322" i="39" s="1"/>
  <c r="I322" i="39"/>
  <c r="L322" i="39" s="1"/>
  <c r="S320" i="39"/>
  <c r="Q320" i="39"/>
  <c r="O320" i="39"/>
  <c r="V319" i="39"/>
  <c r="N319" i="39"/>
  <c r="K319" i="39"/>
  <c r="I319" i="39"/>
  <c r="L319" i="39" s="1"/>
  <c r="V318" i="39"/>
  <c r="U318" i="39"/>
  <c r="L318" i="39"/>
  <c r="K318" i="39"/>
  <c r="T318" i="39" s="1"/>
  <c r="I318" i="39"/>
  <c r="V317" i="39"/>
  <c r="U317" i="39"/>
  <c r="T317" i="39"/>
  <c r="L317" i="39"/>
  <c r="K317" i="39"/>
  <c r="I317" i="39"/>
  <c r="V316" i="39"/>
  <c r="K316" i="39"/>
  <c r="T316" i="39" s="1"/>
  <c r="I316" i="39"/>
  <c r="L316" i="39" s="1"/>
  <c r="N316" i="39" s="1"/>
  <c r="V315" i="39"/>
  <c r="K315" i="39"/>
  <c r="T315" i="39" s="1"/>
  <c r="I315" i="39"/>
  <c r="L315" i="39" s="1"/>
  <c r="N315" i="39" s="1"/>
  <c r="V314" i="39"/>
  <c r="U314" i="39"/>
  <c r="T314" i="39"/>
  <c r="L314" i="39"/>
  <c r="K314" i="39"/>
  <c r="I314" i="39"/>
  <c r="V313" i="39"/>
  <c r="V320" i="39" s="1"/>
  <c r="U313" i="39"/>
  <c r="T313" i="39"/>
  <c r="K313" i="39"/>
  <c r="I313" i="39"/>
  <c r="L313" i="39" s="1"/>
  <c r="N313" i="39" s="1"/>
  <c r="S311" i="39"/>
  <c r="Q311" i="39"/>
  <c r="O311" i="39"/>
  <c r="V310" i="39"/>
  <c r="U310" i="39"/>
  <c r="T310" i="39"/>
  <c r="K310" i="39"/>
  <c r="I310" i="39"/>
  <c r="L310" i="39" s="1"/>
  <c r="V309" i="39"/>
  <c r="L309" i="39"/>
  <c r="N309" i="39" s="1"/>
  <c r="K309" i="39"/>
  <c r="I309" i="39"/>
  <c r="V308" i="39"/>
  <c r="T308" i="39"/>
  <c r="L308" i="39"/>
  <c r="K308" i="39"/>
  <c r="U308" i="39" s="1"/>
  <c r="I308" i="39"/>
  <c r="V307" i="39"/>
  <c r="U307" i="39"/>
  <c r="T307" i="39"/>
  <c r="N307" i="39"/>
  <c r="K307" i="39"/>
  <c r="I307" i="39"/>
  <c r="L307" i="39" s="1"/>
  <c r="V306" i="39"/>
  <c r="U306" i="39"/>
  <c r="K306" i="39"/>
  <c r="T306" i="39" s="1"/>
  <c r="I306" i="39"/>
  <c r="L306" i="39" s="1"/>
  <c r="V305" i="39"/>
  <c r="K305" i="39"/>
  <c r="U305" i="39" s="1"/>
  <c r="I305" i="39"/>
  <c r="L305" i="39" s="1"/>
  <c r="V304" i="39"/>
  <c r="V311" i="39" s="1"/>
  <c r="U304" i="39"/>
  <c r="T304" i="39"/>
  <c r="K304" i="39"/>
  <c r="I304" i="39"/>
  <c r="L304" i="39" s="1"/>
  <c r="S302" i="39"/>
  <c r="Q302" i="39"/>
  <c r="O302" i="39"/>
  <c r="V301" i="39"/>
  <c r="U301" i="39"/>
  <c r="L301" i="39"/>
  <c r="N301" i="39" s="1"/>
  <c r="K301" i="39"/>
  <c r="T301" i="39" s="1"/>
  <c r="I301" i="39"/>
  <c r="V300" i="39"/>
  <c r="K300" i="39"/>
  <c r="U300" i="39" s="1"/>
  <c r="I300" i="39"/>
  <c r="L300" i="39" s="1"/>
  <c r="N300" i="39" s="1"/>
  <c r="V299" i="39"/>
  <c r="N299" i="39"/>
  <c r="L299" i="39"/>
  <c r="K299" i="39"/>
  <c r="I299" i="39"/>
  <c r="V298" i="39"/>
  <c r="U298" i="39"/>
  <c r="T298" i="39"/>
  <c r="N298" i="39"/>
  <c r="W298" i="39" s="1"/>
  <c r="L298" i="39"/>
  <c r="K298" i="39"/>
  <c r="I298" i="39"/>
  <c r="V297" i="39"/>
  <c r="U297" i="39"/>
  <c r="K297" i="39"/>
  <c r="T297" i="39" s="1"/>
  <c r="I297" i="39"/>
  <c r="L297" i="39" s="1"/>
  <c r="N297" i="39" s="1"/>
  <c r="V296" i="39"/>
  <c r="V302" i="39" s="1"/>
  <c r="K296" i="39"/>
  <c r="T296" i="39" s="1"/>
  <c r="I296" i="39"/>
  <c r="L296" i="39" s="1"/>
  <c r="V295" i="39"/>
  <c r="N295" i="39"/>
  <c r="L295" i="39"/>
  <c r="K295" i="39"/>
  <c r="I295" i="39"/>
  <c r="S293" i="39"/>
  <c r="Q293" i="39"/>
  <c r="O293" i="39"/>
  <c r="V292" i="39"/>
  <c r="K292" i="39"/>
  <c r="U292" i="39" s="1"/>
  <c r="I292" i="39"/>
  <c r="L292" i="39" s="1"/>
  <c r="V291" i="39"/>
  <c r="U291" i="39"/>
  <c r="T291" i="39"/>
  <c r="K291" i="39"/>
  <c r="I291" i="39"/>
  <c r="L291" i="39" s="1"/>
  <c r="V290" i="39"/>
  <c r="L290" i="39"/>
  <c r="N290" i="39" s="1"/>
  <c r="K290" i="39"/>
  <c r="I290" i="39"/>
  <c r="V289" i="39"/>
  <c r="T289" i="39"/>
  <c r="L289" i="39"/>
  <c r="K289" i="39"/>
  <c r="U289" i="39" s="1"/>
  <c r="I289" i="39"/>
  <c r="V288" i="39"/>
  <c r="U288" i="39"/>
  <c r="T288" i="39"/>
  <c r="K288" i="39"/>
  <c r="I288" i="39"/>
  <c r="L288" i="39" s="1"/>
  <c r="V287" i="39"/>
  <c r="K287" i="39"/>
  <c r="T287" i="39" s="1"/>
  <c r="I287" i="39"/>
  <c r="L287" i="39" s="1"/>
  <c r="V286" i="39"/>
  <c r="U286" i="39"/>
  <c r="T286" i="39"/>
  <c r="L286" i="39"/>
  <c r="K286" i="39"/>
  <c r="I286" i="39"/>
  <c r="S284" i="39"/>
  <c r="Q284" i="39"/>
  <c r="O284" i="39"/>
  <c r="V283" i="39"/>
  <c r="N283" i="39"/>
  <c r="L283" i="39"/>
  <c r="K283" i="39"/>
  <c r="I283" i="39"/>
  <c r="V282" i="39"/>
  <c r="U282" i="39"/>
  <c r="T282" i="39"/>
  <c r="K282" i="39"/>
  <c r="I282" i="39"/>
  <c r="L282" i="39" s="1"/>
  <c r="V281" i="39"/>
  <c r="U281" i="39"/>
  <c r="K281" i="39"/>
  <c r="T281" i="39" s="1"/>
  <c r="I281" i="39"/>
  <c r="L281" i="39" s="1"/>
  <c r="V280" i="39"/>
  <c r="N280" i="39"/>
  <c r="L280" i="39"/>
  <c r="K280" i="39"/>
  <c r="I280" i="39"/>
  <c r="V279" i="39"/>
  <c r="U279" i="39"/>
  <c r="T279" i="39"/>
  <c r="K279" i="39"/>
  <c r="I279" i="39"/>
  <c r="L279" i="39" s="1"/>
  <c r="N279" i="39" s="1"/>
  <c r="V278" i="39"/>
  <c r="V284" i="39" s="1"/>
  <c r="U278" i="39"/>
  <c r="K278" i="39"/>
  <c r="T278" i="39" s="1"/>
  <c r="I278" i="39"/>
  <c r="L278" i="39" s="1"/>
  <c r="V277" i="39"/>
  <c r="N277" i="39"/>
  <c r="L277" i="39"/>
  <c r="L284" i="39" s="1"/>
  <c r="K277" i="39"/>
  <c r="I277" i="39"/>
  <c r="S275" i="39"/>
  <c r="Q275" i="39"/>
  <c r="O275" i="39"/>
  <c r="V274" i="39"/>
  <c r="K274" i="39"/>
  <c r="T274" i="39" s="1"/>
  <c r="I274" i="39"/>
  <c r="L274" i="39" s="1"/>
  <c r="V273" i="39"/>
  <c r="U273" i="39"/>
  <c r="T273" i="39"/>
  <c r="L273" i="39"/>
  <c r="K273" i="39"/>
  <c r="I273" i="39"/>
  <c r="V272" i="39"/>
  <c r="U272" i="39"/>
  <c r="T272" i="39"/>
  <c r="K272" i="39"/>
  <c r="I272" i="39"/>
  <c r="L272" i="39" s="1"/>
  <c r="V271" i="39"/>
  <c r="K271" i="39"/>
  <c r="T271" i="39" s="1"/>
  <c r="I271" i="39"/>
  <c r="L271" i="39" s="1"/>
  <c r="V270" i="39"/>
  <c r="U270" i="39"/>
  <c r="T270" i="39"/>
  <c r="L270" i="39"/>
  <c r="K270" i="39"/>
  <c r="I270" i="39"/>
  <c r="V269" i="39"/>
  <c r="U269" i="39"/>
  <c r="T269" i="39"/>
  <c r="K269" i="39"/>
  <c r="I269" i="39"/>
  <c r="L269" i="39" s="1"/>
  <c r="V268" i="39"/>
  <c r="V275" i="39" s="1"/>
  <c r="K268" i="39"/>
  <c r="T268" i="39" s="1"/>
  <c r="I268" i="39"/>
  <c r="L268" i="39" s="1"/>
  <c r="S266" i="39"/>
  <c r="Q266" i="39"/>
  <c r="O266" i="39"/>
  <c r="V265" i="39"/>
  <c r="K265" i="39"/>
  <c r="T265" i="39" s="1"/>
  <c r="I265" i="39"/>
  <c r="L265" i="39" s="1"/>
  <c r="N265" i="39" s="1"/>
  <c r="V264" i="39"/>
  <c r="N264" i="39"/>
  <c r="L264" i="39"/>
  <c r="K264" i="39"/>
  <c r="I264" i="39"/>
  <c r="V263" i="39"/>
  <c r="U263" i="39"/>
  <c r="T263" i="39"/>
  <c r="K263" i="39"/>
  <c r="I263" i="39"/>
  <c r="L263" i="39" s="1"/>
  <c r="N263" i="39" s="1"/>
  <c r="V262" i="39"/>
  <c r="U262" i="39"/>
  <c r="K262" i="39"/>
  <c r="T262" i="39" s="1"/>
  <c r="I262" i="39"/>
  <c r="L262" i="39" s="1"/>
  <c r="N262" i="39" s="1"/>
  <c r="V261" i="39"/>
  <c r="L261" i="39"/>
  <c r="K261" i="39"/>
  <c r="I261" i="39"/>
  <c r="V260" i="39"/>
  <c r="U260" i="39"/>
  <c r="T260" i="39"/>
  <c r="N260" i="39"/>
  <c r="K260" i="39"/>
  <c r="I260" i="39"/>
  <c r="L260" i="39" s="1"/>
  <c r="V259" i="39"/>
  <c r="V266" i="39" s="1"/>
  <c r="K259" i="39"/>
  <c r="I259" i="39"/>
  <c r="L259" i="39" s="1"/>
  <c r="S257" i="39"/>
  <c r="Q257" i="39"/>
  <c r="O257" i="39"/>
  <c r="V256" i="39"/>
  <c r="U256" i="39"/>
  <c r="T256" i="39"/>
  <c r="K256" i="39"/>
  <c r="I256" i="39"/>
  <c r="L256" i="39" s="1"/>
  <c r="V255" i="39"/>
  <c r="K255" i="39"/>
  <c r="I255" i="39"/>
  <c r="L255" i="39" s="1"/>
  <c r="V254" i="39"/>
  <c r="U254" i="39"/>
  <c r="T254" i="39"/>
  <c r="K254" i="39"/>
  <c r="I254" i="39"/>
  <c r="L254" i="39" s="1"/>
  <c r="V253" i="39"/>
  <c r="K253" i="39"/>
  <c r="T253" i="39" s="1"/>
  <c r="I253" i="39"/>
  <c r="L253" i="39" s="1"/>
  <c r="V252" i="39"/>
  <c r="T252" i="39"/>
  <c r="K252" i="39"/>
  <c r="U252" i="39" s="1"/>
  <c r="I252" i="39"/>
  <c r="L252" i="39" s="1"/>
  <c r="N252" i="39" s="1"/>
  <c r="V251" i="39"/>
  <c r="U251" i="39"/>
  <c r="T251" i="39"/>
  <c r="N251" i="39"/>
  <c r="L251" i="39"/>
  <c r="K251" i="39"/>
  <c r="I251" i="39"/>
  <c r="V250" i="39"/>
  <c r="U250" i="39"/>
  <c r="T250" i="39"/>
  <c r="L250" i="39"/>
  <c r="K250" i="39"/>
  <c r="I250" i="39"/>
  <c r="S248" i="39"/>
  <c r="Q248" i="39"/>
  <c r="O248" i="39"/>
  <c r="V247" i="39"/>
  <c r="U247" i="39"/>
  <c r="K247" i="39"/>
  <c r="T247" i="39" s="1"/>
  <c r="I247" i="39"/>
  <c r="L247" i="39" s="1"/>
  <c r="N247" i="39" s="1"/>
  <c r="V246" i="39"/>
  <c r="K246" i="39"/>
  <c r="T246" i="39" s="1"/>
  <c r="I246" i="39"/>
  <c r="L246" i="39" s="1"/>
  <c r="V245" i="39"/>
  <c r="N245" i="39"/>
  <c r="L245" i="39"/>
  <c r="K245" i="39"/>
  <c r="I245" i="39"/>
  <c r="V244" i="39"/>
  <c r="U244" i="39"/>
  <c r="T244" i="39"/>
  <c r="N244" i="39"/>
  <c r="K244" i="39"/>
  <c r="I244" i="39"/>
  <c r="L244" i="39" s="1"/>
  <c r="V243" i="39"/>
  <c r="K243" i="39"/>
  <c r="T243" i="39" s="1"/>
  <c r="I243" i="39"/>
  <c r="L243" i="39" s="1"/>
  <c r="V242" i="39"/>
  <c r="U242" i="39"/>
  <c r="N242" i="39"/>
  <c r="L242" i="39"/>
  <c r="K242" i="39"/>
  <c r="T242" i="39" s="1"/>
  <c r="W242" i="39" s="1"/>
  <c r="I242" i="39"/>
  <c r="V241" i="39"/>
  <c r="U241" i="39"/>
  <c r="K241" i="39"/>
  <c r="T241" i="39" s="1"/>
  <c r="I241" i="39"/>
  <c r="L241" i="39" s="1"/>
  <c r="S239" i="39"/>
  <c r="Q239" i="39"/>
  <c r="O239" i="39"/>
  <c r="V238" i="39"/>
  <c r="U238" i="39"/>
  <c r="T238" i="39"/>
  <c r="N238" i="39"/>
  <c r="K238" i="39"/>
  <c r="I238" i="39"/>
  <c r="L238" i="39" s="1"/>
  <c r="V237" i="39"/>
  <c r="U237" i="39"/>
  <c r="K237" i="39"/>
  <c r="T237" i="39" s="1"/>
  <c r="I237" i="39"/>
  <c r="L237" i="39" s="1"/>
  <c r="V236" i="39"/>
  <c r="K236" i="39"/>
  <c r="U236" i="39" s="1"/>
  <c r="I236" i="39"/>
  <c r="L236" i="39" s="1"/>
  <c r="V235" i="39"/>
  <c r="U235" i="39"/>
  <c r="T235" i="39"/>
  <c r="K235" i="39"/>
  <c r="I235" i="39"/>
  <c r="L235" i="39" s="1"/>
  <c r="V234" i="39"/>
  <c r="L234" i="39"/>
  <c r="N234" i="39" s="1"/>
  <c r="K234" i="39"/>
  <c r="I234" i="39"/>
  <c r="V233" i="39"/>
  <c r="T233" i="39"/>
  <c r="L233" i="39"/>
  <c r="K233" i="39"/>
  <c r="U233" i="39" s="1"/>
  <c r="I233" i="39"/>
  <c r="V232" i="39"/>
  <c r="U232" i="39"/>
  <c r="T232" i="39"/>
  <c r="K232" i="39"/>
  <c r="I232" i="39"/>
  <c r="L232" i="39" s="1"/>
  <c r="S230" i="39"/>
  <c r="Q230" i="39"/>
  <c r="O230" i="39"/>
  <c r="V229" i="39"/>
  <c r="U229" i="39"/>
  <c r="T229" i="39"/>
  <c r="L229" i="39"/>
  <c r="K229" i="39"/>
  <c r="I229" i="39"/>
  <c r="V228" i="39"/>
  <c r="U228" i="39"/>
  <c r="T228" i="39"/>
  <c r="K228" i="39"/>
  <c r="I228" i="39"/>
  <c r="L228" i="39" s="1"/>
  <c r="V227" i="39"/>
  <c r="U227" i="39"/>
  <c r="K227" i="39"/>
  <c r="T227" i="39" s="1"/>
  <c r="I227" i="39"/>
  <c r="L227" i="39" s="1"/>
  <c r="V226" i="39"/>
  <c r="L226" i="39"/>
  <c r="N226" i="39" s="1"/>
  <c r="K226" i="39"/>
  <c r="T226" i="39" s="1"/>
  <c r="I226" i="39"/>
  <c r="V225" i="39"/>
  <c r="V230" i="39" s="1"/>
  <c r="N225" i="39"/>
  <c r="K225" i="39"/>
  <c r="I225" i="39"/>
  <c r="L225" i="39" s="1"/>
  <c r="V224" i="39"/>
  <c r="U224" i="39"/>
  <c r="L224" i="39"/>
  <c r="K224" i="39"/>
  <c r="T224" i="39" s="1"/>
  <c r="I224" i="39"/>
  <c r="V223" i="39"/>
  <c r="U223" i="39"/>
  <c r="T223" i="39"/>
  <c r="L223" i="39"/>
  <c r="K223" i="39"/>
  <c r="I223" i="39"/>
  <c r="S221" i="39"/>
  <c r="Q221" i="39"/>
  <c r="O221" i="39"/>
  <c r="V220" i="39"/>
  <c r="T220" i="39"/>
  <c r="L220" i="39"/>
  <c r="K220" i="39"/>
  <c r="U220" i="39" s="1"/>
  <c r="I220" i="39"/>
  <c r="V219" i="39"/>
  <c r="U219" i="39"/>
  <c r="T219" i="39"/>
  <c r="K219" i="39"/>
  <c r="I219" i="39"/>
  <c r="L219" i="39" s="1"/>
  <c r="V218" i="39"/>
  <c r="U218" i="39"/>
  <c r="K218" i="39"/>
  <c r="T218" i="39" s="1"/>
  <c r="I218" i="39"/>
  <c r="L218" i="39" s="1"/>
  <c r="V217" i="39"/>
  <c r="V221" i="39" s="1"/>
  <c r="K217" i="39"/>
  <c r="U217" i="39" s="1"/>
  <c r="I217" i="39"/>
  <c r="L217" i="39" s="1"/>
  <c r="V216" i="39"/>
  <c r="U216" i="39"/>
  <c r="T216" i="39"/>
  <c r="K216" i="39"/>
  <c r="I216" i="39"/>
  <c r="L216" i="39" s="1"/>
  <c r="V215" i="39"/>
  <c r="L215" i="39"/>
  <c r="N215" i="39" s="1"/>
  <c r="K215" i="39"/>
  <c r="I215" i="39"/>
  <c r="V214" i="39"/>
  <c r="T214" i="39"/>
  <c r="L214" i="39"/>
  <c r="K214" i="39"/>
  <c r="U214" i="39" s="1"/>
  <c r="I214" i="39"/>
  <c r="S212" i="39"/>
  <c r="Q212" i="39"/>
  <c r="O212" i="39"/>
  <c r="V211" i="39"/>
  <c r="K211" i="39"/>
  <c r="T211" i="39" s="1"/>
  <c r="I211" i="39"/>
  <c r="L211" i="39" s="1"/>
  <c r="V210" i="39"/>
  <c r="N210" i="39"/>
  <c r="L210" i="39"/>
  <c r="K210" i="39"/>
  <c r="I210" i="39"/>
  <c r="V209" i="39"/>
  <c r="U209" i="39"/>
  <c r="T209" i="39"/>
  <c r="N209" i="39"/>
  <c r="K209" i="39"/>
  <c r="I209" i="39"/>
  <c r="L209" i="39" s="1"/>
  <c r="W209" i="39" s="1"/>
  <c r="V208" i="39"/>
  <c r="U208" i="39"/>
  <c r="N208" i="39"/>
  <c r="K208" i="39"/>
  <c r="T208" i="39" s="1"/>
  <c r="I208" i="39"/>
  <c r="L208" i="39" s="1"/>
  <c r="V207" i="39"/>
  <c r="U207" i="39"/>
  <c r="N207" i="39"/>
  <c r="L207" i="39"/>
  <c r="K207" i="39"/>
  <c r="T207" i="39" s="1"/>
  <c r="I207" i="39"/>
  <c r="V206" i="39"/>
  <c r="K206" i="39"/>
  <c r="U206" i="39" s="1"/>
  <c r="I206" i="39"/>
  <c r="L206" i="39" s="1"/>
  <c r="N206" i="39" s="1"/>
  <c r="V205" i="39"/>
  <c r="V212" i="39" s="1"/>
  <c r="N205" i="39"/>
  <c r="L205" i="39"/>
  <c r="K205" i="39"/>
  <c r="I205" i="39"/>
  <c r="S203" i="39"/>
  <c r="Q203" i="39"/>
  <c r="O203" i="39"/>
  <c r="V202" i="39"/>
  <c r="U202" i="39"/>
  <c r="T202" i="39"/>
  <c r="K202" i="39"/>
  <c r="I202" i="39"/>
  <c r="L202" i="39" s="1"/>
  <c r="V201" i="39"/>
  <c r="T201" i="39"/>
  <c r="K201" i="39"/>
  <c r="U201" i="39" s="1"/>
  <c r="I201" i="39"/>
  <c r="L201" i="39" s="1"/>
  <c r="V200" i="39"/>
  <c r="U200" i="39"/>
  <c r="T200" i="39"/>
  <c r="K200" i="39"/>
  <c r="I200" i="39"/>
  <c r="L200" i="39" s="1"/>
  <c r="V199" i="39"/>
  <c r="K199" i="39"/>
  <c r="U199" i="39" s="1"/>
  <c r="I199" i="39"/>
  <c r="L199" i="39" s="1"/>
  <c r="N199" i="39" s="1"/>
  <c r="V198" i="39"/>
  <c r="N198" i="39"/>
  <c r="L198" i="39"/>
  <c r="K198" i="39"/>
  <c r="I198" i="39"/>
  <c r="V197" i="39"/>
  <c r="U197" i="39"/>
  <c r="T197" i="39"/>
  <c r="L197" i="39"/>
  <c r="K197" i="39"/>
  <c r="I197" i="39"/>
  <c r="V196" i="39"/>
  <c r="V203" i="39" s="1"/>
  <c r="U196" i="39"/>
  <c r="T196" i="39"/>
  <c r="K196" i="39"/>
  <c r="I196" i="39"/>
  <c r="L196" i="39" s="1"/>
  <c r="S194" i="39"/>
  <c r="Q194" i="39"/>
  <c r="O194" i="39"/>
  <c r="V193" i="39"/>
  <c r="K193" i="39"/>
  <c r="T193" i="39" s="1"/>
  <c r="I193" i="39"/>
  <c r="L193" i="39" s="1"/>
  <c r="N193" i="39" s="1"/>
  <c r="V192" i="39"/>
  <c r="K192" i="39"/>
  <c r="T192" i="39" s="1"/>
  <c r="I192" i="39"/>
  <c r="L192" i="39" s="1"/>
  <c r="N192" i="39" s="1"/>
  <c r="V191" i="39"/>
  <c r="U191" i="39"/>
  <c r="T191" i="39"/>
  <c r="L191" i="39"/>
  <c r="K191" i="39"/>
  <c r="I191" i="39"/>
  <c r="V190" i="39"/>
  <c r="U190" i="39"/>
  <c r="T190" i="39"/>
  <c r="K190" i="39"/>
  <c r="I190" i="39"/>
  <c r="L190" i="39" s="1"/>
  <c r="V189" i="39"/>
  <c r="U189" i="39"/>
  <c r="K189" i="39"/>
  <c r="T189" i="39" s="1"/>
  <c r="I189" i="39"/>
  <c r="L189" i="39" s="1"/>
  <c r="V188" i="39"/>
  <c r="L188" i="39"/>
  <c r="N188" i="39" s="1"/>
  <c r="K188" i="39"/>
  <c r="T188" i="39" s="1"/>
  <c r="I188" i="39"/>
  <c r="V187" i="39"/>
  <c r="N187" i="39"/>
  <c r="K187" i="39"/>
  <c r="I187" i="39"/>
  <c r="L187" i="39" s="1"/>
  <c r="S185" i="39"/>
  <c r="Q185" i="39"/>
  <c r="O185" i="39"/>
  <c r="V184" i="39"/>
  <c r="U184" i="39"/>
  <c r="T184" i="39"/>
  <c r="K184" i="39"/>
  <c r="I184" i="39"/>
  <c r="L184" i="39" s="1"/>
  <c r="V183" i="39"/>
  <c r="K183" i="39"/>
  <c r="T183" i="39" s="1"/>
  <c r="I183" i="39"/>
  <c r="L183" i="39" s="1"/>
  <c r="V182" i="39"/>
  <c r="K182" i="39"/>
  <c r="U182" i="39" s="1"/>
  <c r="I182" i="39"/>
  <c r="L182" i="39" s="1"/>
  <c r="N182" i="39" s="1"/>
  <c r="V181" i="39"/>
  <c r="U181" i="39"/>
  <c r="T181" i="39"/>
  <c r="N181" i="39"/>
  <c r="L181" i="39"/>
  <c r="K181" i="39"/>
  <c r="I181" i="39"/>
  <c r="V180" i="39"/>
  <c r="U180" i="39"/>
  <c r="T180" i="39"/>
  <c r="L180" i="39"/>
  <c r="K180" i="39"/>
  <c r="I180" i="39"/>
  <c r="V179" i="39"/>
  <c r="T179" i="39"/>
  <c r="N179" i="39"/>
  <c r="K179" i="39"/>
  <c r="U179" i="39" s="1"/>
  <c r="I179" i="39"/>
  <c r="L179" i="39" s="1"/>
  <c r="V178" i="39"/>
  <c r="U178" i="39"/>
  <c r="T178" i="39"/>
  <c r="K178" i="39"/>
  <c r="I178" i="39"/>
  <c r="L178" i="39" s="1"/>
  <c r="S176" i="39"/>
  <c r="Q176" i="39"/>
  <c r="O176" i="39"/>
  <c r="V175" i="39"/>
  <c r="U175" i="39"/>
  <c r="T175" i="39"/>
  <c r="N175" i="39"/>
  <c r="W175" i="39" s="1"/>
  <c r="L175" i="39"/>
  <c r="K175" i="39"/>
  <c r="I175" i="39"/>
  <c r="V174" i="39"/>
  <c r="U174" i="39"/>
  <c r="K174" i="39"/>
  <c r="T174" i="39" s="1"/>
  <c r="I174" i="39"/>
  <c r="L174" i="39" s="1"/>
  <c r="N174" i="39" s="1"/>
  <c r="V173" i="39"/>
  <c r="V176" i="39" s="1"/>
  <c r="K173" i="39"/>
  <c r="T173" i="39" s="1"/>
  <c r="I173" i="39"/>
  <c r="L173" i="39" s="1"/>
  <c r="V172" i="39"/>
  <c r="N172" i="39"/>
  <c r="L172" i="39"/>
  <c r="K172" i="39"/>
  <c r="I172" i="39"/>
  <c r="V171" i="39"/>
  <c r="U171" i="39"/>
  <c r="T171" i="39"/>
  <c r="N171" i="39"/>
  <c r="K171" i="39"/>
  <c r="I171" i="39"/>
  <c r="L171" i="39" s="1"/>
  <c r="V170" i="39"/>
  <c r="U170" i="39"/>
  <c r="K170" i="39"/>
  <c r="T170" i="39" s="1"/>
  <c r="I170" i="39"/>
  <c r="L170" i="39" s="1"/>
  <c r="V169" i="39"/>
  <c r="U169" i="39"/>
  <c r="N169" i="39"/>
  <c r="L169" i="39"/>
  <c r="K169" i="39"/>
  <c r="T169" i="39" s="1"/>
  <c r="I169" i="39"/>
  <c r="S167" i="39"/>
  <c r="Q167" i="39"/>
  <c r="O167" i="39"/>
  <c r="V166" i="39"/>
  <c r="U166" i="39"/>
  <c r="T166" i="39"/>
  <c r="K166" i="39"/>
  <c r="I166" i="39"/>
  <c r="L166" i="39" s="1"/>
  <c r="V165" i="39"/>
  <c r="K165" i="39"/>
  <c r="T165" i="39" s="1"/>
  <c r="I165" i="39"/>
  <c r="L165" i="39" s="1"/>
  <c r="V164" i="39"/>
  <c r="U164" i="39"/>
  <c r="T164" i="39"/>
  <c r="L164" i="39"/>
  <c r="K164" i="39"/>
  <c r="I164" i="39"/>
  <c r="V163" i="39"/>
  <c r="U163" i="39"/>
  <c r="T163" i="39"/>
  <c r="K163" i="39"/>
  <c r="I163" i="39"/>
  <c r="L163" i="39" s="1"/>
  <c r="V162" i="39"/>
  <c r="K162" i="39"/>
  <c r="T162" i="39" s="1"/>
  <c r="I162" i="39"/>
  <c r="L162" i="39" s="1"/>
  <c r="V161" i="39"/>
  <c r="U161" i="39"/>
  <c r="T161" i="39"/>
  <c r="L161" i="39"/>
  <c r="K161" i="39"/>
  <c r="I161" i="39"/>
  <c r="V160" i="39"/>
  <c r="U160" i="39"/>
  <c r="T160" i="39"/>
  <c r="T167" i="39" s="1"/>
  <c r="K160" i="39"/>
  <c r="I160" i="39"/>
  <c r="L160" i="39" s="1"/>
  <c r="V158" i="39"/>
  <c r="S158" i="39"/>
  <c r="Q158" i="39"/>
  <c r="O158" i="39"/>
  <c r="V157" i="39"/>
  <c r="U157" i="39"/>
  <c r="T157" i="39"/>
  <c r="K157" i="39"/>
  <c r="I157" i="39"/>
  <c r="L157" i="39" s="1"/>
  <c r="V156" i="39"/>
  <c r="U156" i="39"/>
  <c r="K156" i="39"/>
  <c r="T156" i="39" s="1"/>
  <c r="I156" i="39"/>
  <c r="L156" i="39" s="1"/>
  <c r="V155" i="39"/>
  <c r="N155" i="39"/>
  <c r="L155" i="39"/>
  <c r="K155" i="39"/>
  <c r="I155" i="39"/>
  <c r="V154" i="39"/>
  <c r="U154" i="39"/>
  <c r="T154" i="39"/>
  <c r="K154" i="39"/>
  <c r="I154" i="39"/>
  <c r="L154" i="39" s="1"/>
  <c r="N154" i="39" s="1"/>
  <c r="W153" i="39"/>
  <c r="V153" i="39"/>
  <c r="U153" i="39"/>
  <c r="K153" i="39"/>
  <c r="T153" i="39" s="1"/>
  <c r="I153" i="39"/>
  <c r="L153" i="39" s="1"/>
  <c r="N153" i="39" s="1"/>
  <c r="V152" i="39"/>
  <c r="N152" i="39"/>
  <c r="L152" i="39"/>
  <c r="K152" i="39"/>
  <c r="I152" i="39"/>
  <c r="V151" i="39"/>
  <c r="U151" i="39"/>
  <c r="T151" i="39"/>
  <c r="K151" i="39"/>
  <c r="I151" i="39"/>
  <c r="L151" i="39" s="1"/>
  <c r="N151" i="39" s="1"/>
  <c r="S149" i="39"/>
  <c r="Q149" i="39"/>
  <c r="O149" i="39"/>
  <c r="V148" i="39"/>
  <c r="U148" i="39"/>
  <c r="T148" i="39"/>
  <c r="L148" i="39"/>
  <c r="K148" i="39"/>
  <c r="I148" i="39"/>
  <c r="V147" i="39"/>
  <c r="U147" i="39"/>
  <c r="T147" i="39"/>
  <c r="K147" i="39"/>
  <c r="I147" i="39"/>
  <c r="L147" i="39" s="1"/>
  <c r="V146" i="39"/>
  <c r="K146" i="39"/>
  <c r="I146" i="39"/>
  <c r="L146" i="39" s="1"/>
  <c r="V145" i="39"/>
  <c r="U145" i="39"/>
  <c r="T145" i="39"/>
  <c r="L145" i="39"/>
  <c r="K145" i="39"/>
  <c r="I145" i="39"/>
  <c r="V144" i="39"/>
  <c r="U144" i="39"/>
  <c r="T144" i="39"/>
  <c r="K144" i="39"/>
  <c r="I144" i="39"/>
  <c r="L144" i="39" s="1"/>
  <c r="V143" i="39"/>
  <c r="K143" i="39"/>
  <c r="I143" i="39"/>
  <c r="L143" i="39" s="1"/>
  <c r="V142" i="39"/>
  <c r="U142" i="39"/>
  <c r="T142" i="39"/>
  <c r="L142" i="39"/>
  <c r="K142" i="39"/>
  <c r="I142" i="39"/>
  <c r="S140" i="39"/>
  <c r="Q140" i="39"/>
  <c r="O140" i="39"/>
  <c r="V139" i="39"/>
  <c r="L139" i="39"/>
  <c r="K139" i="39"/>
  <c r="I139" i="39"/>
  <c r="V138" i="39"/>
  <c r="U138" i="39"/>
  <c r="T138" i="39"/>
  <c r="K138" i="39"/>
  <c r="I138" i="39"/>
  <c r="L138" i="39" s="1"/>
  <c r="V137" i="39"/>
  <c r="U137" i="39"/>
  <c r="K137" i="39"/>
  <c r="T137" i="39" s="1"/>
  <c r="I137" i="39"/>
  <c r="L137" i="39" s="1"/>
  <c r="V136" i="39"/>
  <c r="U136" i="39"/>
  <c r="N136" i="39"/>
  <c r="L136" i="39"/>
  <c r="K136" i="39"/>
  <c r="T136" i="39" s="1"/>
  <c r="W136" i="39" s="1"/>
  <c r="I136" i="39"/>
  <c r="V135" i="39"/>
  <c r="K135" i="39"/>
  <c r="U135" i="39" s="1"/>
  <c r="I135" i="39"/>
  <c r="L135" i="39" s="1"/>
  <c r="N135" i="39" s="1"/>
  <c r="V134" i="39"/>
  <c r="V140" i="39" s="1"/>
  <c r="K134" i="39"/>
  <c r="T134" i="39" s="1"/>
  <c r="I134" i="39"/>
  <c r="L134" i="39" s="1"/>
  <c r="N134" i="39" s="1"/>
  <c r="V133" i="39"/>
  <c r="N133" i="39"/>
  <c r="L133" i="39"/>
  <c r="L140" i="39" s="1"/>
  <c r="K133" i="39"/>
  <c r="T133" i="39" s="1"/>
  <c r="I133" i="39"/>
  <c r="S131" i="39"/>
  <c r="Q131" i="39"/>
  <c r="O131" i="39"/>
  <c r="V130" i="39"/>
  <c r="L130" i="39"/>
  <c r="N130" i="39" s="1"/>
  <c r="K130" i="39"/>
  <c r="U130" i="39" s="1"/>
  <c r="I130" i="39"/>
  <c r="V129" i="39"/>
  <c r="U129" i="39"/>
  <c r="T129" i="39"/>
  <c r="N129" i="39"/>
  <c r="L129" i="39"/>
  <c r="K129" i="39"/>
  <c r="I129" i="39"/>
  <c r="V128" i="39"/>
  <c r="U128" i="39"/>
  <c r="T128" i="39"/>
  <c r="L128" i="39"/>
  <c r="K128" i="39"/>
  <c r="I128" i="39"/>
  <c r="V127" i="39"/>
  <c r="T127" i="39"/>
  <c r="L127" i="39"/>
  <c r="N127" i="39" s="1"/>
  <c r="K127" i="39"/>
  <c r="U127" i="39" s="1"/>
  <c r="I127" i="39"/>
  <c r="V126" i="39"/>
  <c r="U126" i="39"/>
  <c r="T126" i="39"/>
  <c r="K126" i="39"/>
  <c r="I126" i="39"/>
  <c r="L126" i="39" s="1"/>
  <c r="V125" i="39"/>
  <c r="U125" i="39"/>
  <c r="T125" i="39"/>
  <c r="K125" i="39"/>
  <c r="I125" i="39"/>
  <c r="L125" i="39" s="1"/>
  <c r="V124" i="39"/>
  <c r="V131" i="39" s="1"/>
  <c r="T124" i="39"/>
  <c r="K124" i="39"/>
  <c r="U124" i="39" s="1"/>
  <c r="U131" i="39" s="1"/>
  <c r="I124" i="39"/>
  <c r="L124" i="39" s="1"/>
  <c r="S122" i="39"/>
  <c r="Q122" i="39"/>
  <c r="O122" i="39"/>
  <c r="V121" i="39"/>
  <c r="U121" i="39"/>
  <c r="K121" i="39"/>
  <c r="T121" i="39" s="1"/>
  <c r="I121" i="39"/>
  <c r="L121" i="39" s="1"/>
  <c r="V120" i="39"/>
  <c r="N120" i="39"/>
  <c r="L120" i="39"/>
  <c r="K120" i="39"/>
  <c r="U120" i="39" s="1"/>
  <c r="I120" i="39"/>
  <c r="V119" i="39"/>
  <c r="N119" i="39"/>
  <c r="K119" i="39"/>
  <c r="U119" i="39" s="1"/>
  <c r="I119" i="39"/>
  <c r="L119" i="39" s="1"/>
  <c r="V118" i="39"/>
  <c r="U118" i="39"/>
  <c r="N118" i="39"/>
  <c r="L118" i="39"/>
  <c r="W118" i="39" s="1"/>
  <c r="K118" i="39"/>
  <c r="T118" i="39" s="1"/>
  <c r="I118" i="39"/>
  <c r="V117" i="39"/>
  <c r="U117" i="39"/>
  <c r="T117" i="39"/>
  <c r="W117" i="39" s="1"/>
  <c r="N117" i="39"/>
  <c r="L117" i="39"/>
  <c r="K117" i="39"/>
  <c r="I117" i="39"/>
  <c r="V116" i="39"/>
  <c r="V122" i="39" s="1"/>
  <c r="K116" i="39"/>
  <c r="U116" i="39" s="1"/>
  <c r="I116" i="39"/>
  <c r="L116" i="39" s="1"/>
  <c r="N116" i="39" s="1"/>
  <c r="V115" i="39"/>
  <c r="K115" i="39"/>
  <c r="T115" i="39" s="1"/>
  <c r="I115" i="39"/>
  <c r="L115" i="39" s="1"/>
  <c r="S113" i="39"/>
  <c r="Q113" i="39"/>
  <c r="O113" i="39"/>
  <c r="V112" i="39"/>
  <c r="U112" i="39"/>
  <c r="T112" i="39"/>
  <c r="L112" i="39"/>
  <c r="N112" i="39" s="1"/>
  <c r="K112" i="39"/>
  <c r="I112" i="39"/>
  <c r="V111" i="39"/>
  <c r="T111" i="39"/>
  <c r="K111" i="39"/>
  <c r="U111" i="39" s="1"/>
  <c r="I111" i="39"/>
  <c r="L111" i="39" s="1"/>
  <c r="V110" i="39"/>
  <c r="U110" i="39"/>
  <c r="T110" i="39"/>
  <c r="K110" i="39"/>
  <c r="I110" i="39"/>
  <c r="L110" i="39" s="1"/>
  <c r="V109" i="39"/>
  <c r="K109" i="39"/>
  <c r="U109" i="39" s="1"/>
  <c r="I109" i="39"/>
  <c r="L109" i="39" s="1"/>
  <c r="V108" i="39"/>
  <c r="K108" i="39"/>
  <c r="U108" i="39" s="1"/>
  <c r="I108" i="39"/>
  <c r="L108" i="39" s="1"/>
  <c r="V107" i="39"/>
  <c r="U107" i="39"/>
  <c r="T107" i="39"/>
  <c r="L107" i="39"/>
  <c r="K107" i="39"/>
  <c r="I107" i="39"/>
  <c r="V106" i="39"/>
  <c r="U106" i="39"/>
  <c r="U113" i="39" s="1"/>
  <c r="T106" i="39"/>
  <c r="L106" i="39"/>
  <c r="N106" i="39" s="1"/>
  <c r="K106" i="39"/>
  <c r="I106" i="39"/>
  <c r="S104" i="39"/>
  <c r="Q104" i="39"/>
  <c r="O104" i="39"/>
  <c r="V103" i="39"/>
  <c r="U103" i="39"/>
  <c r="K103" i="39"/>
  <c r="T103" i="39" s="1"/>
  <c r="I103" i="39"/>
  <c r="L103" i="39" s="1"/>
  <c r="V102" i="39"/>
  <c r="K102" i="39"/>
  <c r="T102" i="39" s="1"/>
  <c r="I102" i="39"/>
  <c r="L102" i="39" s="1"/>
  <c r="V101" i="39"/>
  <c r="L101" i="39"/>
  <c r="N101" i="39" s="1"/>
  <c r="K101" i="39"/>
  <c r="T101" i="39" s="1"/>
  <c r="I101" i="39"/>
  <c r="V100" i="39"/>
  <c r="U100" i="39"/>
  <c r="T100" i="39"/>
  <c r="N100" i="39"/>
  <c r="K100" i="39"/>
  <c r="I100" i="39"/>
  <c r="L100" i="39" s="1"/>
  <c r="W100" i="39" s="1"/>
  <c r="V99" i="39"/>
  <c r="V104" i="39" s="1"/>
  <c r="U99" i="39"/>
  <c r="K99" i="39"/>
  <c r="T99" i="39" s="1"/>
  <c r="I99" i="39"/>
  <c r="L99" i="39" s="1"/>
  <c r="V98" i="39"/>
  <c r="U98" i="39"/>
  <c r="L98" i="39"/>
  <c r="K98" i="39"/>
  <c r="T98" i="39" s="1"/>
  <c r="I98" i="39"/>
  <c r="V97" i="39"/>
  <c r="K97" i="39"/>
  <c r="T97" i="39" s="1"/>
  <c r="I97" i="39"/>
  <c r="L97" i="39" s="1"/>
  <c r="S95" i="39"/>
  <c r="Q95" i="39"/>
  <c r="O95" i="39"/>
  <c r="V94" i="39"/>
  <c r="U94" i="39"/>
  <c r="T94" i="39"/>
  <c r="K94" i="39"/>
  <c r="I94" i="39"/>
  <c r="L94" i="39" s="1"/>
  <c r="V93" i="39"/>
  <c r="U93" i="39"/>
  <c r="K93" i="39"/>
  <c r="T93" i="39" s="1"/>
  <c r="I93" i="39"/>
  <c r="L93" i="39" s="1"/>
  <c r="V92" i="39"/>
  <c r="K92" i="39"/>
  <c r="U92" i="39" s="1"/>
  <c r="I92" i="39"/>
  <c r="L92" i="39" s="1"/>
  <c r="V91" i="39"/>
  <c r="U91" i="39"/>
  <c r="T91" i="39"/>
  <c r="K91" i="39"/>
  <c r="I91" i="39"/>
  <c r="L91" i="39" s="1"/>
  <c r="V90" i="39"/>
  <c r="L90" i="39"/>
  <c r="N90" i="39" s="1"/>
  <c r="K90" i="39"/>
  <c r="U90" i="39" s="1"/>
  <c r="I90" i="39"/>
  <c r="V89" i="39"/>
  <c r="T89" i="39"/>
  <c r="N89" i="39"/>
  <c r="L89" i="39"/>
  <c r="W89" i="39" s="1"/>
  <c r="K89" i="39"/>
  <c r="U89" i="39" s="1"/>
  <c r="I89" i="39"/>
  <c r="V88" i="39"/>
  <c r="V95" i="39" s="1"/>
  <c r="U88" i="39"/>
  <c r="U95" i="39" s="1"/>
  <c r="T88" i="39"/>
  <c r="K88" i="39"/>
  <c r="I88" i="39"/>
  <c r="L88" i="39" s="1"/>
  <c r="S86" i="39"/>
  <c r="Q86" i="39"/>
  <c r="O86" i="39"/>
  <c r="V85" i="39"/>
  <c r="U85" i="39"/>
  <c r="T85" i="39"/>
  <c r="N85" i="39"/>
  <c r="L85" i="39"/>
  <c r="W85" i="39" s="1"/>
  <c r="K85" i="39"/>
  <c r="I85" i="39"/>
  <c r="V84" i="39"/>
  <c r="U84" i="39"/>
  <c r="T84" i="39"/>
  <c r="K84" i="39"/>
  <c r="I84" i="39"/>
  <c r="L84" i="39" s="1"/>
  <c r="V83" i="39"/>
  <c r="V86" i="39" s="1"/>
  <c r="U83" i="39"/>
  <c r="K83" i="39"/>
  <c r="T83" i="39" s="1"/>
  <c r="I83" i="39"/>
  <c r="L83" i="39" s="1"/>
  <c r="V82" i="39"/>
  <c r="N82" i="39"/>
  <c r="L82" i="39"/>
  <c r="K82" i="39"/>
  <c r="U82" i="39" s="1"/>
  <c r="I82" i="39"/>
  <c r="V81" i="39"/>
  <c r="N81" i="39"/>
  <c r="K81" i="39"/>
  <c r="U81" i="39" s="1"/>
  <c r="I81" i="39"/>
  <c r="L81" i="39" s="1"/>
  <c r="V80" i="39"/>
  <c r="U80" i="39"/>
  <c r="N80" i="39"/>
  <c r="L80" i="39"/>
  <c r="L86" i="39" s="1"/>
  <c r="K80" i="39"/>
  <c r="T80" i="39" s="1"/>
  <c r="I80" i="39"/>
  <c r="V79" i="39"/>
  <c r="U79" i="39"/>
  <c r="T79" i="39"/>
  <c r="W79" i="39" s="1"/>
  <c r="N79" i="39"/>
  <c r="L79" i="39"/>
  <c r="K79" i="39"/>
  <c r="I79" i="39"/>
  <c r="S77" i="39"/>
  <c r="Q77" i="39"/>
  <c r="O77" i="39"/>
  <c r="V76" i="39"/>
  <c r="T76" i="39"/>
  <c r="N76" i="39"/>
  <c r="L76" i="39"/>
  <c r="W76" i="39" s="1"/>
  <c r="K76" i="39"/>
  <c r="U76" i="39" s="1"/>
  <c r="I76" i="39"/>
  <c r="V75" i="39"/>
  <c r="U75" i="39"/>
  <c r="T75" i="39"/>
  <c r="K75" i="39"/>
  <c r="I75" i="39"/>
  <c r="L75" i="39" s="1"/>
  <c r="V74" i="39"/>
  <c r="U74" i="39"/>
  <c r="K74" i="39"/>
  <c r="T74" i="39" s="1"/>
  <c r="I74" i="39"/>
  <c r="L74" i="39" s="1"/>
  <c r="V73" i="39"/>
  <c r="K73" i="39"/>
  <c r="U73" i="39" s="1"/>
  <c r="I73" i="39"/>
  <c r="L73" i="39" s="1"/>
  <c r="V72" i="39"/>
  <c r="U72" i="39"/>
  <c r="T72" i="39"/>
  <c r="K72" i="39"/>
  <c r="I72" i="39"/>
  <c r="L72" i="39" s="1"/>
  <c r="V71" i="39"/>
  <c r="L71" i="39"/>
  <c r="N71" i="39" s="1"/>
  <c r="K71" i="39"/>
  <c r="U71" i="39" s="1"/>
  <c r="I71" i="39"/>
  <c r="V70" i="39"/>
  <c r="V77" i="39" s="1"/>
  <c r="T70" i="39"/>
  <c r="N70" i="39"/>
  <c r="L70" i="39"/>
  <c r="K70" i="39"/>
  <c r="U70" i="39" s="1"/>
  <c r="U77" i="39" s="1"/>
  <c r="I70" i="39"/>
  <c r="S68" i="39"/>
  <c r="Q68" i="39"/>
  <c r="O68" i="39"/>
  <c r="V67" i="39"/>
  <c r="K67" i="39"/>
  <c r="T67" i="39" s="1"/>
  <c r="I67" i="39"/>
  <c r="L67" i="39" s="1"/>
  <c r="V66" i="39"/>
  <c r="L66" i="39"/>
  <c r="N66" i="39" s="1"/>
  <c r="K66" i="39"/>
  <c r="T66" i="39" s="1"/>
  <c r="I66" i="39"/>
  <c r="V65" i="39"/>
  <c r="V68" i="39" s="1"/>
  <c r="U65" i="39"/>
  <c r="T65" i="39"/>
  <c r="N65" i="39"/>
  <c r="K65" i="39"/>
  <c r="I65" i="39"/>
  <c r="L65" i="39" s="1"/>
  <c r="W65" i="39" s="1"/>
  <c r="V64" i="39"/>
  <c r="U64" i="39"/>
  <c r="K64" i="39"/>
  <c r="T64" i="39" s="1"/>
  <c r="I64" i="39"/>
  <c r="L64" i="39" s="1"/>
  <c r="V63" i="39"/>
  <c r="U63" i="39"/>
  <c r="L63" i="39"/>
  <c r="K63" i="39"/>
  <c r="T63" i="39" s="1"/>
  <c r="I63" i="39"/>
  <c r="V62" i="39"/>
  <c r="K62" i="39"/>
  <c r="T62" i="39" s="1"/>
  <c r="I62" i="39"/>
  <c r="L62" i="39" s="1"/>
  <c r="N62" i="39" s="1"/>
  <c r="V61" i="39"/>
  <c r="L61" i="39"/>
  <c r="L68" i="39" s="1"/>
  <c r="K61" i="39"/>
  <c r="T61" i="39" s="1"/>
  <c r="I61" i="39"/>
  <c r="S59" i="39"/>
  <c r="Q59" i="39"/>
  <c r="O59" i="39"/>
  <c r="V58" i="39"/>
  <c r="U58" i="39"/>
  <c r="T58" i="39"/>
  <c r="K58" i="39"/>
  <c r="I58" i="39"/>
  <c r="L58" i="39" s="1"/>
  <c r="V57" i="39"/>
  <c r="T57" i="39"/>
  <c r="K57" i="39"/>
  <c r="U57" i="39" s="1"/>
  <c r="I57" i="39"/>
  <c r="L57" i="39" s="1"/>
  <c r="V56" i="39"/>
  <c r="U56" i="39"/>
  <c r="T56" i="39"/>
  <c r="K56" i="39"/>
  <c r="I56" i="39"/>
  <c r="L56" i="39" s="1"/>
  <c r="V55" i="39"/>
  <c r="K55" i="39"/>
  <c r="T55" i="39" s="1"/>
  <c r="I55" i="39"/>
  <c r="L55" i="39" s="1"/>
  <c r="V54" i="39"/>
  <c r="L54" i="39"/>
  <c r="N54" i="39" s="1"/>
  <c r="K54" i="39"/>
  <c r="U54" i="39" s="1"/>
  <c r="I54" i="39"/>
  <c r="V53" i="39"/>
  <c r="U53" i="39"/>
  <c r="T53" i="39"/>
  <c r="N53" i="39"/>
  <c r="L53" i="39"/>
  <c r="K53" i="39"/>
  <c r="I53" i="39"/>
  <c r="V52" i="39"/>
  <c r="U52" i="39"/>
  <c r="T52" i="39"/>
  <c r="K52" i="39"/>
  <c r="I52" i="39"/>
  <c r="L52" i="39" s="1"/>
  <c r="S50" i="39"/>
  <c r="Q50" i="39"/>
  <c r="O50" i="39"/>
  <c r="V49" i="39"/>
  <c r="U49" i="39"/>
  <c r="T49" i="39"/>
  <c r="K49" i="39"/>
  <c r="I49" i="39"/>
  <c r="L49" i="39" s="1"/>
  <c r="V48" i="39"/>
  <c r="U48" i="39"/>
  <c r="K48" i="39"/>
  <c r="T48" i="39" s="1"/>
  <c r="I48" i="39"/>
  <c r="L48" i="39" s="1"/>
  <c r="V47" i="39"/>
  <c r="L47" i="39"/>
  <c r="N47" i="39" s="1"/>
  <c r="K47" i="39"/>
  <c r="T47" i="39" s="1"/>
  <c r="I47" i="39"/>
  <c r="V46" i="39"/>
  <c r="U46" i="39"/>
  <c r="T46" i="39"/>
  <c r="K46" i="39"/>
  <c r="I46" i="39"/>
  <c r="L46" i="39" s="1"/>
  <c r="V45" i="39"/>
  <c r="V50" i="39" s="1"/>
  <c r="U45" i="39"/>
  <c r="K45" i="39"/>
  <c r="T45" i="39" s="1"/>
  <c r="I45" i="39"/>
  <c r="L45" i="39" s="1"/>
  <c r="V44" i="39"/>
  <c r="L44" i="39"/>
  <c r="N44" i="39" s="1"/>
  <c r="K44" i="39"/>
  <c r="T44" i="39" s="1"/>
  <c r="I44" i="39"/>
  <c r="V43" i="39"/>
  <c r="U43" i="39"/>
  <c r="T43" i="39"/>
  <c r="K43" i="39"/>
  <c r="I43" i="39"/>
  <c r="L43" i="39" s="1"/>
  <c r="S41" i="39"/>
  <c r="Q41" i="39"/>
  <c r="O41" i="39"/>
  <c r="V40" i="39"/>
  <c r="U40" i="39"/>
  <c r="T40" i="39"/>
  <c r="N40" i="39"/>
  <c r="L40" i="39"/>
  <c r="W40" i="39" s="1"/>
  <c r="K40" i="39"/>
  <c r="I40" i="39"/>
  <c r="V39" i="39"/>
  <c r="U39" i="39"/>
  <c r="T39" i="39"/>
  <c r="K39" i="39"/>
  <c r="I39" i="39"/>
  <c r="L39" i="39" s="1"/>
  <c r="V38" i="39"/>
  <c r="K38" i="39"/>
  <c r="U38" i="39" s="1"/>
  <c r="I38" i="39"/>
  <c r="L38" i="39" s="1"/>
  <c r="V37" i="39"/>
  <c r="U37" i="39"/>
  <c r="T37" i="39"/>
  <c r="N37" i="39"/>
  <c r="L37" i="39"/>
  <c r="W37" i="39" s="1"/>
  <c r="K37" i="39"/>
  <c r="I37" i="39"/>
  <c r="V36" i="39"/>
  <c r="U36" i="39"/>
  <c r="T36" i="39"/>
  <c r="K36" i="39"/>
  <c r="I36" i="39"/>
  <c r="L36" i="39" s="1"/>
  <c r="V35" i="39"/>
  <c r="V41" i="39" s="1"/>
  <c r="K35" i="39"/>
  <c r="U35" i="39" s="1"/>
  <c r="U41" i="39" s="1"/>
  <c r="I35" i="39"/>
  <c r="L35" i="39" s="1"/>
  <c r="V34" i="39"/>
  <c r="U34" i="39"/>
  <c r="T34" i="39"/>
  <c r="N34" i="39"/>
  <c r="L34" i="39"/>
  <c r="L41" i="39" s="1"/>
  <c r="K34" i="39"/>
  <c r="I34" i="39"/>
  <c r="S32" i="39"/>
  <c r="Q32" i="39"/>
  <c r="O32" i="39"/>
  <c r="V31" i="39"/>
  <c r="L31" i="39"/>
  <c r="N31" i="39" s="1"/>
  <c r="K31" i="39"/>
  <c r="T31" i="39" s="1"/>
  <c r="I31" i="39"/>
  <c r="V30" i="39"/>
  <c r="U30" i="39"/>
  <c r="T30" i="39"/>
  <c r="K30" i="39"/>
  <c r="I30" i="39"/>
  <c r="L30" i="39" s="1"/>
  <c r="V29" i="39"/>
  <c r="U29" i="39"/>
  <c r="K29" i="39"/>
  <c r="T29" i="39" s="1"/>
  <c r="I29" i="39"/>
  <c r="L29" i="39" s="1"/>
  <c r="V28" i="39"/>
  <c r="L28" i="39"/>
  <c r="N28" i="39" s="1"/>
  <c r="K28" i="39"/>
  <c r="T28" i="39" s="1"/>
  <c r="I28" i="39"/>
  <c r="V27" i="39"/>
  <c r="U27" i="39"/>
  <c r="T27" i="39"/>
  <c r="K27" i="39"/>
  <c r="I27" i="39"/>
  <c r="L27" i="39" s="1"/>
  <c r="V26" i="39"/>
  <c r="V32" i="39" s="1"/>
  <c r="U26" i="39"/>
  <c r="K26" i="39"/>
  <c r="T26" i="39" s="1"/>
  <c r="I26" i="39"/>
  <c r="L26" i="39" s="1"/>
  <c r="V25" i="39"/>
  <c r="L25" i="39"/>
  <c r="N25" i="39" s="1"/>
  <c r="K25" i="39"/>
  <c r="T25" i="39" s="1"/>
  <c r="T32" i="39" s="1"/>
  <c r="I25" i="39"/>
  <c r="S23" i="39"/>
  <c r="Q23" i="39"/>
  <c r="O23" i="39"/>
  <c r="V22" i="39"/>
  <c r="K22" i="39"/>
  <c r="U22" i="39" s="1"/>
  <c r="I22" i="39"/>
  <c r="L22" i="39" s="1"/>
  <c r="V21" i="39"/>
  <c r="U21" i="39"/>
  <c r="T21" i="39"/>
  <c r="N21" i="39"/>
  <c r="L21" i="39"/>
  <c r="W21" i="39" s="1"/>
  <c r="K21" i="39"/>
  <c r="I21" i="39"/>
  <c r="V20" i="39"/>
  <c r="U20" i="39"/>
  <c r="T20" i="39"/>
  <c r="K20" i="39"/>
  <c r="I20" i="39"/>
  <c r="L20" i="39" s="1"/>
  <c r="V19" i="39"/>
  <c r="K19" i="39"/>
  <c r="U19" i="39" s="1"/>
  <c r="I19" i="39"/>
  <c r="L19" i="39" s="1"/>
  <c r="V18" i="39"/>
  <c r="U18" i="39"/>
  <c r="T18" i="39"/>
  <c r="N18" i="39"/>
  <c r="L18" i="39"/>
  <c r="W18" i="39" s="1"/>
  <c r="K18" i="39"/>
  <c r="I18" i="39"/>
  <c r="V17" i="39"/>
  <c r="U17" i="39"/>
  <c r="T17" i="39"/>
  <c r="K17" i="39"/>
  <c r="I17" i="39"/>
  <c r="L17" i="39" s="1"/>
  <c r="V16" i="39"/>
  <c r="V23" i="39" s="1"/>
  <c r="K16" i="39"/>
  <c r="U16" i="39" s="1"/>
  <c r="U23" i="39" s="1"/>
  <c r="I16" i="39"/>
  <c r="L16" i="39" s="1"/>
  <c r="B8" i="39"/>
  <c r="B5" i="39"/>
  <c r="S464" i="38"/>
  <c r="Q464" i="38"/>
  <c r="O464" i="38"/>
  <c r="V463" i="38"/>
  <c r="U463" i="38"/>
  <c r="T463" i="38"/>
  <c r="N463" i="38"/>
  <c r="L463" i="38"/>
  <c r="K463" i="38"/>
  <c r="I463" i="38"/>
  <c r="V462" i="38"/>
  <c r="U462" i="38"/>
  <c r="T462" i="38"/>
  <c r="K462" i="38"/>
  <c r="I462" i="38"/>
  <c r="L462" i="38" s="1"/>
  <c r="V461" i="38"/>
  <c r="K461" i="38"/>
  <c r="I461" i="38"/>
  <c r="L461" i="38" s="1"/>
  <c r="N461" i="38" s="1"/>
  <c r="V460" i="38"/>
  <c r="U460" i="38"/>
  <c r="T460" i="38"/>
  <c r="N460" i="38"/>
  <c r="L460" i="38"/>
  <c r="K460" i="38"/>
  <c r="I460" i="38"/>
  <c r="V459" i="38"/>
  <c r="U459" i="38"/>
  <c r="T459" i="38"/>
  <c r="K459" i="38"/>
  <c r="I459" i="38"/>
  <c r="L459" i="38" s="1"/>
  <c r="V458" i="38"/>
  <c r="V464" i="38" s="1"/>
  <c r="K458" i="38"/>
  <c r="I458" i="38"/>
  <c r="L458" i="38" s="1"/>
  <c r="V457" i="38"/>
  <c r="U457" i="38"/>
  <c r="T457" i="38"/>
  <c r="N457" i="38"/>
  <c r="L457" i="38"/>
  <c r="K457" i="38"/>
  <c r="I457" i="38"/>
  <c r="S455" i="38"/>
  <c r="Q455" i="38"/>
  <c r="O455" i="38"/>
  <c r="L455" i="38"/>
  <c r="V454" i="38"/>
  <c r="L454" i="38"/>
  <c r="N454" i="38" s="1"/>
  <c r="K454" i="38"/>
  <c r="I454" i="38"/>
  <c r="V453" i="38"/>
  <c r="U453" i="38"/>
  <c r="T453" i="38"/>
  <c r="K453" i="38"/>
  <c r="I453" i="38"/>
  <c r="L453" i="38" s="1"/>
  <c r="V452" i="38"/>
  <c r="U452" i="38"/>
  <c r="K452" i="38"/>
  <c r="T452" i="38" s="1"/>
  <c r="I452" i="38"/>
  <c r="L452" i="38" s="1"/>
  <c r="V451" i="38"/>
  <c r="L451" i="38"/>
  <c r="K451" i="38"/>
  <c r="I451" i="38"/>
  <c r="V450" i="38"/>
  <c r="U450" i="38"/>
  <c r="T450" i="38"/>
  <c r="N450" i="38"/>
  <c r="K450" i="38"/>
  <c r="I450" i="38"/>
  <c r="L450" i="38" s="1"/>
  <c r="V449" i="38"/>
  <c r="U449" i="38"/>
  <c r="K449" i="38"/>
  <c r="T449" i="38" s="1"/>
  <c r="I449" i="38"/>
  <c r="L449" i="38" s="1"/>
  <c r="V448" i="38"/>
  <c r="L448" i="38"/>
  <c r="N448" i="38" s="1"/>
  <c r="K448" i="38"/>
  <c r="I448" i="38"/>
  <c r="S446" i="38"/>
  <c r="Q446" i="38"/>
  <c r="O446" i="38"/>
  <c r="V445" i="38"/>
  <c r="U445" i="38"/>
  <c r="K445" i="38"/>
  <c r="T445" i="38" s="1"/>
  <c r="I445" i="38"/>
  <c r="L445" i="38" s="1"/>
  <c r="N445" i="38" s="1"/>
  <c r="V444" i="38"/>
  <c r="L444" i="38"/>
  <c r="K444" i="38"/>
  <c r="I444" i="38"/>
  <c r="V443" i="38"/>
  <c r="U443" i="38"/>
  <c r="T443" i="38"/>
  <c r="N443" i="38"/>
  <c r="K443" i="38"/>
  <c r="I443" i="38"/>
  <c r="L443" i="38" s="1"/>
  <c r="V442" i="38"/>
  <c r="U442" i="38"/>
  <c r="K442" i="38"/>
  <c r="T442" i="38" s="1"/>
  <c r="I442" i="38"/>
  <c r="L442" i="38" s="1"/>
  <c r="N442" i="38" s="1"/>
  <c r="V441" i="38"/>
  <c r="L441" i="38"/>
  <c r="K441" i="38"/>
  <c r="I441" i="38"/>
  <c r="V440" i="38"/>
  <c r="U440" i="38"/>
  <c r="T440" i="38"/>
  <c r="N440" i="38"/>
  <c r="K440" i="38"/>
  <c r="I440" i="38"/>
  <c r="L440" i="38" s="1"/>
  <c r="V439" i="38"/>
  <c r="K439" i="38"/>
  <c r="I439" i="38"/>
  <c r="L439" i="38" s="1"/>
  <c r="S437" i="38"/>
  <c r="Q437" i="38"/>
  <c r="O437" i="38"/>
  <c r="V436" i="38"/>
  <c r="U436" i="38"/>
  <c r="T436" i="38"/>
  <c r="K436" i="38"/>
  <c r="I436" i="38"/>
  <c r="L436" i="38" s="1"/>
  <c r="V435" i="38"/>
  <c r="L435" i="38"/>
  <c r="K435" i="38"/>
  <c r="I435" i="38"/>
  <c r="V434" i="38"/>
  <c r="U434" i="38"/>
  <c r="T434" i="38"/>
  <c r="N434" i="38"/>
  <c r="L434" i="38"/>
  <c r="K434" i="38"/>
  <c r="I434" i="38"/>
  <c r="V433" i="38"/>
  <c r="U433" i="38"/>
  <c r="T433" i="38"/>
  <c r="K433" i="38"/>
  <c r="I433" i="38"/>
  <c r="L433" i="38" s="1"/>
  <c r="V432" i="38"/>
  <c r="L432" i="38"/>
  <c r="K432" i="38"/>
  <c r="I432" i="38"/>
  <c r="V431" i="38"/>
  <c r="U431" i="38"/>
  <c r="T431" i="38"/>
  <c r="L431" i="38"/>
  <c r="K431" i="38"/>
  <c r="I431" i="38"/>
  <c r="V430" i="38"/>
  <c r="U430" i="38"/>
  <c r="T430" i="38"/>
  <c r="K430" i="38"/>
  <c r="I430" i="38"/>
  <c r="L430" i="38" s="1"/>
  <c r="V428" i="38"/>
  <c r="S428" i="38"/>
  <c r="Q428" i="38"/>
  <c r="O428" i="38"/>
  <c r="V427" i="38"/>
  <c r="U427" i="38"/>
  <c r="T427" i="38"/>
  <c r="N427" i="38"/>
  <c r="K427" i="38"/>
  <c r="I427" i="38"/>
  <c r="L427" i="38" s="1"/>
  <c r="V426" i="38"/>
  <c r="K426" i="38"/>
  <c r="I426" i="38"/>
  <c r="L426" i="38" s="1"/>
  <c r="V425" i="38"/>
  <c r="N425" i="38"/>
  <c r="L425" i="38"/>
  <c r="K425" i="38"/>
  <c r="I425" i="38"/>
  <c r="V424" i="38"/>
  <c r="U424" i="38"/>
  <c r="T424" i="38"/>
  <c r="K424" i="38"/>
  <c r="I424" i="38"/>
  <c r="L424" i="38" s="1"/>
  <c r="V423" i="38"/>
  <c r="U423" i="38"/>
  <c r="K423" i="38"/>
  <c r="T423" i="38" s="1"/>
  <c r="I423" i="38"/>
  <c r="L423" i="38" s="1"/>
  <c r="V422" i="38"/>
  <c r="L422" i="38"/>
  <c r="N422" i="38" s="1"/>
  <c r="K422" i="38"/>
  <c r="I422" i="38"/>
  <c r="V421" i="38"/>
  <c r="U421" i="38"/>
  <c r="T421" i="38"/>
  <c r="K421" i="38"/>
  <c r="I421" i="38"/>
  <c r="L421" i="38" s="1"/>
  <c r="S419" i="38"/>
  <c r="Q419" i="38"/>
  <c r="O419" i="38"/>
  <c r="V418" i="38"/>
  <c r="U418" i="38"/>
  <c r="T418" i="38"/>
  <c r="N418" i="38"/>
  <c r="L418" i="38"/>
  <c r="K418" i="38"/>
  <c r="I418" i="38"/>
  <c r="V417" i="38"/>
  <c r="U417" i="38"/>
  <c r="T417" i="38"/>
  <c r="K417" i="38"/>
  <c r="I417" i="38"/>
  <c r="L417" i="38" s="1"/>
  <c r="V416" i="38"/>
  <c r="K416" i="38"/>
  <c r="I416" i="38"/>
  <c r="L416" i="38" s="1"/>
  <c r="V415" i="38"/>
  <c r="U415" i="38"/>
  <c r="T415" i="38"/>
  <c r="L415" i="38"/>
  <c r="K415" i="38"/>
  <c r="I415" i="38"/>
  <c r="V414" i="38"/>
  <c r="U414" i="38"/>
  <c r="T414" i="38"/>
  <c r="K414" i="38"/>
  <c r="I414" i="38"/>
  <c r="L414" i="38" s="1"/>
  <c r="V413" i="38"/>
  <c r="K413" i="38"/>
  <c r="I413" i="38"/>
  <c r="L413" i="38" s="1"/>
  <c r="V412" i="38"/>
  <c r="U412" i="38"/>
  <c r="T412" i="38"/>
  <c r="L412" i="38"/>
  <c r="K412" i="38"/>
  <c r="I412" i="38"/>
  <c r="S410" i="38"/>
  <c r="Q410" i="38"/>
  <c r="O410" i="38"/>
  <c r="W409" i="38"/>
  <c r="V409" i="38"/>
  <c r="T409" i="38"/>
  <c r="L409" i="38"/>
  <c r="N409" i="38" s="1"/>
  <c r="K409" i="38"/>
  <c r="U409" i="38" s="1"/>
  <c r="I409" i="38"/>
  <c r="V408" i="38"/>
  <c r="V410" i="38" s="1"/>
  <c r="U408" i="38"/>
  <c r="T408" i="38"/>
  <c r="K408" i="38"/>
  <c r="I408" i="38"/>
  <c r="L408" i="38" s="1"/>
  <c r="V407" i="38"/>
  <c r="U407" i="38"/>
  <c r="K407" i="38"/>
  <c r="T407" i="38" s="1"/>
  <c r="I407" i="38"/>
  <c r="L407" i="38" s="1"/>
  <c r="V406" i="38"/>
  <c r="N406" i="38"/>
  <c r="L406" i="38"/>
  <c r="K406" i="38"/>
  <c r="I406" i="38"/>
  <c r="V405" i="38"/>
  <c r="U405" i="38"/>
  <c r="T405" i="38"/>
  <c r="K405" i="38"/>
  <c r="I405" i="38"/>
  <c r="L405" i="38" s="1"/>
  <c r="V404" i="38"/>
  <c r="K404" i="38"/>
  <c r="I404" i="38"/>
  <c r="L404" i="38" s="1"/>
  <c r="V403" i="38"/>
  <c r="L403" i="38"/>
  <c r="K403" i="38"/>
  <c r="I403" i="38"/>
  <c r="S401" i="38"/>
  <c r="Q401" i="38"/>
  <c r="O401" i="38"/>
  <c r="V400" i="38"/>
  <c r="K400" i="38"/>
  <c r="I400" i="38"/>
  <c r="L400" i="38" s="1"/>
  <c r="N400" i="38" s="1"/>
  <c r="V399" i="38"/>
  <c r="U399" i="38"/>
  <c r="T399" i="38"/>
  <c r="N399" i="38"/>
  <c r="L399" i="38"/>
  <c r="K399" i="38"/>
  <c r="I399" i="38"/>
  <c r="V398" i="38"/>
  <c r="K398" i="38"/>
  <c r="I398" i="38"/>
  <c r="L398" i="38" s="1"/>
  <c r="N398" i="38" s="1"/>
  <c r="V397" i="38"/>
  <c r="N397" i="38"/>
  <c r="L397" i="38"/>
  <c r="K397" i="38"/>
  <c r="I397" i="38"/>
  <c r="V396" i="38"/>
  <c r="U396" i="38"/>
  <c r="T396" i="38"/>
  <c r="L396" i="38"/>
  <c r="K396" i="38"/>
  <c r="I396" i="38"/>
  <c r="V395" i="38"/>
  <c r="U395" i="38"/>
  <c r="T395" i="38"/>
  <c r="K395" i="38"/>
  <c r="I395" i="38"/>
  <c r="L395" i="38" s="1"/>
  <c r="V394" i="38"/>
  <c r="L394" i="38"/>
  <c r="K394" i="38"/>
  <c r="I394" i="38"/>
  <c r="S392" i="38"/>
  <c r="Q392" i="38"/>
  <c r="O392" i="38"/>
  <c r="V391" i="38"/>
  <c r="U391" i="38"/>
  <c r="K391" i="38"/>
  <c r="T391" i="38" s="1"/>
  <c r="I391" i="38"/>
  <c r="L391" i="38" s="1"/>
  <c r="L392" i="38" s="1"/>
  <c r="V390" i="38"/>
  <c r="N390" i="38"/>
  <c r="L390" i="38"/>
  <c r="K390" i="38"/>
  <c r="I390" i="38"/>
  <c r="V389" i="38"/>
  <c r="U389" i="38"/>
  <c r="T389" i="38"/>
  <c r="K389" i="38"/>
  <c r="I389" i="38"/>
  <c r="L389" i="38" s="1"/>
  <c r="V388" i="38"/>
  <c r="K388" i="38"/>
  <c r="I388" i="38"/>
  <c r="L388" i="38" s="1"/>
  <c r="V387" i="38"/>
  <c r="T387" i="38"/>
  <c r="L387" i="38"/>
  <c r="K387" i="38"/>
  <c r="U387" i="38" s="1"/>
  <c r="I387" i="38"/>
  <c r="V386" i="38"/>
  <c r="U386" i="38"/>
  <c r="T386" i="38"/>
  <c r="N386" i="38"/>
  <c r="K386" i="38"/>
  <c r="I386" i="38"/>
  <c r="L386" i="38" s="1"/>
  <c r="V385" i="38"/>
  <c r="V392" i="38" s="1"/>
  <c r="L385" i="38"/>
  <c r="K385" i="38"/>
  <c r="I385" i="38"/>
  <c r="S383" i="38"/>
  <c r="Q383" i="38"/>
  <c r="O383" i="38"/>
  <c r="V382" i="38"/>
  <c r="K382" i="38"/>
  <c r="I382" i="38"/>
  <c r="L382" i="38" s="1"/>
  <c r="N382" i="38" s="1"/>
  <c r="V381" i="38"/>
  <c r="K381" i="38"/>
  <c r="I381" i="38"/>
  <c r="L381" i="38" s="1"/>
  <c r="N381" i="38" s="1"/>
  <c r="V380" i="38"/>
  <c r="U380" i="38"/>
  <c r="T380" i="38"/>
  <c r="L380" i="38"/>
  <c r="K380" i="38"/>
  <c r="I380" i="38"/>
  <c r="V379" i="38"/>
  <c r="K379" i="38"/>
  <c r="I379" i="38"/>
  <c r="L379" i="38" s="1"/>
  <c r="V378" i="38"/>
  <c r="K378" i="38"/>
  <c r="I378" i="38"/>
  <c r="L378" i="38" s="1"/>
  <c r="V377" i="38"/>
  <c r="U377" i="38"/>
  <c r="T377" i="38"/>
  <c r="L377" i="38"/>
  <c r="K377" i="38"/>
  <c r="I377" i="38"/>
  <c r="V376" i="38"/>
  <c r="T376" i="38"/>
  <c r="K376" i="38"/>
  <c r="U376" i="38" s="1"/>
  <c r="I376" i="38"/>
  <c r="L376" i="38" s="1"/>
  <c r="S374" i="38"/>
  <c r="Q374" i="38"/>
  <c r="O374" i="38"/>
  <c r="V373" i="38"/>
  <c r="U373" i="38"/>
  <c r="T373" i="38"/>
  <c r="N373" i="38"/>
  <c r="K373" i="38"/>
  <c r="I373" i="38"/>
  <c r="L373" i="38" s="1"/>
  <c r="V372" i="38"/>
  <c r="L372" i="38"/>
  <c r="N372" i="38" s="1"/>
  <c r="K372" i="38"/>
  <c r="T372" i="38" s="1"/>
  <c r="I372" i="38"/>
  <c r="W371" i="38"/>
  <c r="V371" i="38"/>
  <c r="T371" i="38"/>
  <c r="L371" i="38"/>
  <c r="N371" i="38" s="1"/>
  <c r="K371" i="38"/>
  <c r="U371" i="38" s="1"/>
  <c r="I371" i="38"/>
  <c r="V370" i="38"/>
  <c r="U370" i="38"/>
  <c r="T370" i="38"/>
  <c r="K370" i="38"/>
  <c r="I370" i="38"/>
  <c r="L370" i="38" s="1"/>
  <c r="V369" i="38"/>
  <c r="U369" i="38"/>
  <c r="K369" i="38"/>
  <c r="T369" i="38" s="1"/>
  <c r="I369" i="38"/>
  <c r="L369" i="38" s="1"/>
  <c r="V368" i="38"/>
  <c r="T368" i="38"/>
  <c r="N368" i="38"/>
  <c r="L368" i="38"/>
  <c r="K368" i="38"/>
  <c r="U368" i="38" s="1"/>
  <c r="I368" i="38"/>
  <c r="V367" i="38"/>
  <c r="U367" i="38"/>
  <c r="T367" i="38"/>
  <c r="N367" i="38"/>
  <c r="K367" i="38"/>
  <c r="I367" i="38"/>
  <c r="L367" i="38" s="1"/>
  <c r="S365" i="38"/>
  <c r="Q365" i="38"/>
  <c r="O365" i="38"/>
  <c r="V364" i="38"/>
  <c r="U364" i="38"/>
  <c r="T364" i="38"/>
  <c r="L364" i="38"/>
  <c r="K364" i="38"/>
  <c r="I364" i="38"/>
  <c r="V363" i="38"/>
  <c r="L363" i="38"/>
  <c r="K363" i="38"/>
  <c r="I363" i="38"/>
  <c r="V362" i="38"/>
  <c r="T362" i="38"/>
  <c r="K362" i="38"/>
  <c r="U362" i="38" s="1"/>
  <c r="I362" i="38"/>
  <c r="L362" i="38" s="1"/>
  <c r="V361" i="38"/>
  <c r="U361" i="38"/>
  <c r="T361" i="38"/>
  <c r="N361" i="38"/>
  <c r="L361" i="38"/>
  <c r="K361" i="38"/>
  <c r="I361" i="38"/>
  <c r="V360" i="38"/>
  <c r="V365" i="38" s="1"/>
  <c r="U360" i="38"/>
  <c r="T360" i="38"/>
  <c r="L360" i="38"/>
  <c r="K360" i="38"/>
  <c r="I360" i="38"/>
  <c r="V359" i="38"/>
  <c r="K359" i="38"/>
  <c r="I359" i="38"/>
  <c r="L359" i="38" s="1"/>
  <c r="N359" i="38" s="1"/>
  <c r="V358" i="38"/>
  <c r="U358" i="38"/>
  <c r="T358" i="38"/>
  <c r="K358" i="38"/>
  <c r="I358" i="38"/>
  <c r="L358" i="38" s="1"/>
  <c r="S356" i="38"/>
  <c r="Q356" i="38"/>
  <c r="O356" i="38"/>
  <c r="V355" i="38"/>
  <c r="U355" i="38"/>
  <c r="T355" i="38"/>
  <c r="N355" i="38"/>
  <c r="L355" i="38"/>
  <c r="K355" i="38"/>
  <c r="I355" i="38"/>
  <c r="V354" i="38"/>
  <c r="U354" i="38"/>
  <c r="K354" i="38"/>
  <c r="T354" i="38" s="1"/>
  <c r="I354" i="38"/>
  <c r="L354" i="38" s="1"/>
  <c r="N354" i="38" s="1"/>
  <c r="V353" i="38"/>
  <c r="T353" i="38"/>
  <c r="T356" i="38" s="1"/>
  <c r="K353" i="38"/>
  <c r="U353" i="38" s="1"/>
  <c r="I353" i="38"/>
  <c r="L353" i="38" s="1"/>
  <c r="N353" i="38" s="1"/>
  <c r="V352" i="38"/>
  <c r="U352" i="38"/>
  <c r="T352" i="38"/>
  <c r="K352" i="38"/>
  <c r="I352" i="38"/>
  <c r="L352" i="38" s="1"/>
  <c r="V351" i="38"/>
  <c r="T351" i="38"/>
  <c r="K351" i="38"/>
  <c r="U351" i="38" s="1"/>
  <c r="I351" i="38"/>
  <c r="L351" i="38" s="1"/>
  <c r="N351" i="38" s="1"/>
  <c r="V350" i="38"/>
  <c r="T350" i="38"/>
  <c r="W350" i="38" s="1"/>
  <c r="K350" i="38"/>
  <c r="U350" i="38" s="1"/>
  <c r="I350" i="38"/>
  <c r="L350" i="38" s="1"/>
  <c r="N350" i="38" s="1"/>
  <c r="V349" i="38"/>
  <c r="V356" i="38" s="1"/>
  <c r="U349" i="38"/>
  <c r="U356" i="38" s="1"/>
  <c r="T349" i="38"/>
  <c r="L349" i="38"/>
  <c r="K349" i="38"/>
  <c r="I349" i="38"/>
  <c r="S347" i="38"/>
  <c r="Q347" i="38"/>
  <c r="O347" i="38"/>
  <c r="V346" i="38"/>
  <c r="T346" i="38"/>
  <c r="N346" i="38"/>
  <c r="W346" i="38" s="1"/>
  <c r="L346" i="38"/>
  <c r="K346" i="38"/>
  <c r="U346" i="38" s="1"/>
  <c r="I346" i="38"/>
  <c r="V345" i="38"/>
  <c r="U345" i="38"/>
  <c r="T345" i="38"/>
  <c r="N345" i="38"/>
  <c r="K345" i="38"/>
  <c r="I345" i="38"/>
  <c r="L345" i="38" s="1"/>
  <c r="W344" i="38"/>
  <c r="V344" i="38"/>
  <c r="U344" i="38"/>
  <c r="K344" i="38"/>
  <c r="T344" i="38" s="1"/>
  <c r="I344" i="38"/>
  <c r="L344" i="38" s="1"/>
  <c r="N344" i="38" s="1"/>
  <c r="V343" i="38"/>
  <c r="L343" i="38"/>
  <c r="N343" i="38" s="1"/>
  <c r="K343" i="38"/>
  <c r="I343" i="38"/>
  <c r="V342" i="38"/>
  <c r="N342" i="38"/>
  <c r="K342" i="38"/>
  <c r="I342" i="38"/>
  <c r="L342" i="38" s="1"/>
  <c r="V341" i="38"/>
  <c r="L341" i="38"/>
  <c r="K341" i="38"/>
  <c r="I341" i="38"/>
  <c r="V340" i="38"/>
  <c r="U340" i="38"/>
  <c r="T340" i="38"/>
  <c r="N340" i="38"/>
  <c r="L340" i="38"/>
  <c r="K340" i="38"/>
  <c r="I340" i="38"/>
  <c r="S338" i="38"/>
  <c r="Q338" i="38"/>
  <c r="O338" i="38"/>
  <c r="V337" i="38"/>
  <c r="L337" i="38"/>
  <c r="N337" i="38" s="1"/>
  <c r="K337" i="38"/>
  <c r="I337" i="38"/>
  <c r="V336" i="38"/>
  <c r="U336" i="38"/>
  <c r="T336" i="38"/>
  <c r="L336" i="38"/>
  <c r="K336" i="38"/>
  <c r="I336" i="38"/>
  <c r="V335" i="38"/>
  <c r="U335" i="38"/>
  <c r="T335" i="38"/>
  <c r="L335" i="38"/>
  <c r="K335" i="38"/>
  <c r="I335" i="38"/>
  <c r="V334" i="38"/>
  <c r="V338" i="38" s="1"/>
  <c r="N334" i="38"/>
  <c r="K334" i="38"/>
  <c r="U334" i="38" s="1"/>
  <c r="I334" i="38"/>
  <c r="L334" i="38" s="1"/>
  <c r="V333" i="38"/>
  <c r="U333" i="38"/>
  <c r="T333" i="38"/>
  <c r="L333" i="38"/>
  <c r="K333" i="38"/>
  <c r="I333" i="38"/>
  <c r="V332" i="38"/>
  <c r="T332" i="38"/>
  <c r="L332" i="38"/>
  <c r="K332" i="38"/>
  <c r="U332" i="38" s="1"/>
  <c r="I332" i="38"/>
  <c r="V331" i="38"/>
  <c r="T331" i="38"/>
  <c r="L331" i="38"/>
  <c r="N331" i="38" s="1"/>
  <c r="K331" i="38"/>
  <c r="U331" i="38" s="1"/>
  <c r="I331" i="38"/>
  <c r="S329" i="38"/>
  <c r="Q329" i="38"/>
  <c r="O329" i="38"/>
  <c r="V328" i="38"/>
  <c r="U328" i="38"/>
  <c r="N328" i="38"/>
  <c r="K328" i="38"/>
  <c r="T328" i="38" s="1"/>
  <c r="I328" i="38"/>
  <c r="L328" i="38" s="1"/>
  <c r="W328" i="38" s="1"/>
  <c r="V327" i="38"/>
  <c r="U327" i="38"/>
  <c r="N327" i="38"/>
  <c r="W327" i="38" s="1"/>
  <c r="L327" i="38"/>
  <c r="K327" i="38"/>
  <c r="T327" i="38" s="1"/>
  <c r="I327" i="38"/>
  <c r="W326" i="38"/>
  <c r="V326" i="38"/>
  <c r="U326" i="38"/>
  <c r="N326" i="38"/>
  <c r="K326" i="38"/>
  <c r="T326" i="38" s="1"/>
  <c r="I326" i="38"/>
  <c r="L326" i="38" s="1"/>
  <c r="V325" i="38"/>
  <c r="L325" i="38"/>
  <c r="K325" i="38"/>
  <c r="T325" i="38" s="1"/>
  <c r="I325" i="38"/>
  <c r="V324" i="38"/>
  <c r="T324" i="38"/>
  <c r="N324" i="38"/>
  <c r="W324" i="38" s="1"/>
  <c r="L324" i="38"/>
  <c r="K324" i="38"/>
  <c r="U324" i="38" s="1"/>
  <c r="I324" i="38"/>
  <c r="V323" i="38"/>
  <c r="N323" i="38"/>
  <c r="K323" i="38"/>
  <c r="T323" i="38" s="1"/>
  <c r="I323" i="38"/>
  <c r="L323" i="38" s="1"/>
  <c r="V322" i="38"/>
  <c r="K322" i="38"/>
  <c r="I322" i="38"/>
  <c r="L322" i="38" s="1"/>
  <c r="S320" i="38"/>
  <c r="Q320" i="38"/>
  <c r="O320" i="38"/>
  <c r="V319" i="38"/>
  <c r="L319" i="38"/>
  <c r="K319" i="38"/>
  <c r="U319" i="38" s="1"/>
  <c r="I319" i="38"/>
  <c r="V318" i="38"/>
  <c r="T318" i="38"/>
  <c r="L318" i="38"/>
  <c r="K318" i="38"/>
  <c r="U318" i="38" s="1"/>
  <c r="I318" i="38"/>
  <c r="V317" i="38"/>
  <c r="U317" i="38"/>
  <c r="T317" i="38"/>
  <c r="N317" i="38"/>
  <c r="K317" i="38"/>
  <c r="I317" i="38"/>
  <c r="L317" i="38" s="1"/>
  <c r="V316" i="38"/>
  <c r="L316" i="38"/>
  <c r="N316" i="38" s="1"/>
  <c r="K316" i="38"/>
  <c r="T316" i="38" s="1"/>
  <c r="I316" i="38"/>
  <c r="V315" i="38"/>
  <c r="L315" i="38"/>
  <c r="K315" i="38"/>
  <c r="I315" i="38"/>
  <c r="V314" i="38"/>
  <c r="U314" i="38"/>
  <c r="T314" i="38"/>
  <c r="K314" i="38"/>
  <c r="I314" i="38"/>
  <c r="L314" i="38" s="1"/>
  <c r="V313" i="38"/>
  <c r="U313" i="38"/>
  <c r="T313" i="38"/>
  <c r="L313" i="38"/>
  <c r="K313" i="38"/>
  <c r="I313" i="38"/>
  <c r="S311" i="38"/>
  <c r="Q311" i="38"/>
  <c r="O311" i="38"/>
  <c r="V310" i="38"/>
  <c r="U310" i="38"/>
  <c r="K310" i="38"/>
  <c r="T310" i="38" s="1"/>
  <c r="I310" i="38"/>
  <c r="L310" i="38" s="1"/>
  <c r="N310" i="38" s="1"/>
  <c r="V309" i="38"/>
  <c r="U309" i="38"/>
  <c r="K309" i="38"/>
  <c r="T309" i="38" s="1"/>
  <c r="I309" i="38"/>
  <c r="L309" i="38" s="1"/>
  <c r="N309" i="38" s="1"/>
  <c r="V308" i="38"/>
  <c r="L308" i="38"/>
  <c r="N308" i="38" s="1"/>
  <c r="K308" i="38"/>
  <c r="U308" i="38" s="1"/>
  <c r="I308" i="38"/>
  <c r="V307" i="38"/>
  <c r="N307" i="38"/>
  <c r="K307" i="38"/>
  <c r="T307" i="38" s="1"/>
  <c r="I307" i="38"/>
  <c r="L307" i="38" s="1"/>
  <c r="V306" i="38"/>
  <c r="U306" i="38"/>
  <c r="L306" i="38"/>
  <c r="K306" i="38"/>
  <c r="T306" i="38" s="1"/>
  <c r="I306" i="38"/>
  <c r="V305" i="38"/>
  <c r="T305" i="38"/>
  <c r="W305" i="38" s="1"/>
  <c r="L305" i="38"/>
  <c r="N305" i="38" s="1"/>
  <c r="K305" i="38"/>
  <c r="U305" i="38" s="1"/>
  <c r="I305" i="38"/>
  <c r="V304" i="38"/>
  <c r="V311" i="38" s="1"/>
  <c r="N304" i="38"/>
  <c r="K304" i="38"/>
  <c r="U304" i="38" s="1"/>
  <c r="I304" i="38"/>
  <c r="L304" i="38" s="1"/>
  <c r="S302" i="38"/>
  <c r="Q302" i="38"/>
  <c r="O302" i="38"/>
  <c r="V301" i="38"/>
  <c r="U301" i="38"/>
  <c r="T301" i="38"/>
  <c r="L301" i="38"/>
  <c r="K301" i="38"/>
  <c r="I301" i="38"/>
  <c r="V300" i="38"/>
  <c r="T300" i="38"/>
  <c r="K300" i="38"/>
  <c r="U300" i="38" s="1"/>
  <c r="I300" i="38"/>
  <c r="L300" i="38" s="1"/>
  <c r="N300" i="38" s="1"/>
  <c r="V299" i="38"/>
  <c r="U299" i="38"/>
  <c r="K299" i="38"/>
  <c r="T299" i="38" s="1"/>
  <c r="I299" i="38"/>
  <c r="L299" i="38" s="1"/>
  <c r="V298" i="38"/>
  <c r="U298" i="38"/>
  <c r="L298" i="38"/>
  <c r="N298" i="38" s="1"/>
  <c r="K298" i="38"/>
  <c r="T298" i="38" s="1"/>
  <c r="I298" i="38"/>
  <c r="V297" i="38"/>
  <c r="N297" i="38"/>
  <c r="K297" i="38"/>
  <c r="U297" i="38" s="1"/>
  <c r="I297" i="38"/>
  <c r="L297" i="38" s="1"/>
  <c r="V296" i="38"/>
  <c r="U296" i="38"/>
  <c r="L296" i="38"/>
  <c r="N296" i="38" s="1"/>
  <c r="K296" i="38"/>
  <c r="T296" i="38" s="1"/>
  <c r="I296" i="38"/>
  <c r="V295" i="38"/>
  <c r="V302" i="38" s="1"/>
  <c r="U295" i="38"/>
  <c r="T295" i="38"/>
  <c r="N295" i="38"/>
  <c r="L295" i="38"/>
  <c r="K295" i="38"/>
  <c r="I295" i="38"/>
  <c r="S293" i="38"/>
  <c r="Q293" i="38"/>
  <c r="O293" i="38"/>
  <c r="V292" i="38"/>
  <c r="T292" i="38"/>
  <c r="N292" i="38"/>
  <c r="L292" i="38"/>
  <c r="W292" i="38" s="1"/>
  <c r="K292" i="38"/>
  <c r="U292" i="38" s="1"/>
  <c r="I292" i="38"/>
  <c r="V291" i="38"/>
  <c r="U291" i="38"/>
  <c r="T291" i="38"/>
  <c r="L291" i="38"/>
  <c r="K291" i="38"/>
  <c r="I291" i="38"/>
  <c r="V290" i="38"/>
  <c r="U290" i="38"/>
  <c r="T290" i="38"/>
  <c r="K290" i="38"/>
  <c r="I290" i="38"/>
  <c r="L290" i="38" s="1"/>
  <c r="V289" i="38"/>
  <c r="T289" i="38"/>
  <c r="K289" i="38"/>
  <c r="U289" i="38" s="1"/>
  <c r="I289" i="38"/>
  <c r="L289" i="38" s="1"/>
  <c r="V288" i="38"/>
  <c r="U288" i="38"/>
  <c r="T288" i="38"/>
  <c r="K288" i="38"/>
  <c r="I288" i="38"/>
  <c r="L288" i="38" s="1"/>
  <c r="V287" i="38"/>
  <c r="V293" i="38" s="1"/>
  <c r="T287" i="38"/>
  <c r="K287" i="38"/>
  <c r="U287" i="38" s="1"/>
  <c r="I287" i="38"/>
  <c r="L287" i="38" s="1"/>
  <c r="V286" i="38"/>
  <c r="K286" i="38"/>
  <c r="U286" i="38" s="1"/>
  <c r="U293" i="38" s="1"/>
  <c r="I286" i="38"/>
  <c r="L286" i="38" s="1"/>
  <c r="S284" i="38"/>
  <c r="Q284" i="38"/>
  <c r="O284" i="38"/>
  <c r="V283" i="38"/>
  <c r="K283" i="38"/>
  <c r="T283" i="38" s="1"/>
  <c r="I283" i="38"/>
  <c r="L283" i="38" s="1"/>
  <c r="V282" i="38"/>
  <c r="L282" i="38"/>
  <c r="K282" i="38"/>
  <c r="T282" i="38" s="1"/>
  <c r="I282" i="38"/>
  <c r="V281" i="38"/>
  <c r="T281" i="38"/>
  <c r="K281" i="38"/>
  <c r="U281" i="38" s="1"/>
  <c r="I281" i="38"/>
  <c r="L281" i="38" s="1"/>
  <c r="N281" i="38" s="1"/>
  <c r="V280" i="38"/>
  <c r="N280" i="38"/>
  <c r="L280" i="38"/>
  <c r="K280" i="38"/>
  <c r="T280" i="38" s="1"/>
  <c r="I280" i="38"/>
  <c r="V279" i="38"/>
  <c r="U279" i="38"/>
  <c r="T279" i="38"/>
  <c r="N279" i="38"/>
  <c r="W279" i="38" s="1"/>
  <c r="L279" i="38"/>
  <c r="K279" i="38"/>
  <c r="I279" i="38"/>
  <c r="W278" i="38"/>
  <c r="V278" i="38"/>
  <c r="U278" i="38"/>
  <c r="N278" i="38"/>
  <c r="K278" i="38"/>
  <c r="T278" i="38" s="1"/>
  <c r="I278" i="38"/>
  <c r="L278" i="38" s="1"/>
  <c r="V277" i="38"/>
  <c r="V284" i="38" s="1"/>
  <c r="L277" i="38"/>
  <c r="L284" i="38" s="1"/>
  <c r="K277" i="38"/>
  <c r="I277" i="38"/>
  <c r="S275" i="38"/>
  <c r="Q275" i="38"/>
  <c r="O275" i="38"/>
  <c r="V274" i="38"/>
  <c r="U274" i="38"/>
  <c r="T274" i="38"/>
  <c r="L274" i="38"/>
  <c r="K274" i="38"/>
  <c r="I274" i="38"/>
  <c r="V273" i="38"/>
  <c r="T273" i="38"/>
  <c r="K273" i="38"/>
  <c r="U273" i="38" s="1"/>
  <c r="I273" i="38"/>
  <c r="L273" i="38" s="1"/>
  <c r="V272" i="38"/>
  <c r="U272" i="38"/>
  <c r="T272" i="38"/>
  <c r="K272" i="38"/>
  <c r="I272" i="38"/>
  <c r="L272" i="38" s="1"/>
  <c r="V271" i="38"/>
  <c r="U271" i="38"/>
  <c r="K271" i="38"/>
  <c r="T271" i="38" s="1"/>
  <c r="I271" i="38"/>
  <c r="L271" i="38" s="1"/>
  <c r="V270" i="38"/>
  <c r="K270" i="38"/>
  <c r="I270" i="38"/>
  <c r="L270" i="38" s="1"/>
  <c r="V269" i="38"/>
  <c r="U269" i="38"/>
  <c r="T269" i="38"/>
  <c r="K269" i="38"/>
  <c r="I269" i="38"/>
  <c r="L269" i="38" s="1"/>
  <c r="V268" i="38"/>
  <c r="L268" i="38"/>
  <c r="K268" i="38"/>
  <c r="U268" i="38" s="1"/>
  <c r="I268" i="38"/>
  <c r="S266" i="38"/>
  <c r="Q266" i="38"/>
  <c r="O266" i="38"/>
  <c r="V265" i="38"/>
  <c r="T265" i="38"/>
  <c r="K265" i="38"/>
  <c r="U265" i="38" s="1"/>
  <c r="I265" i="38"/>
  <c r="L265" i="38" s="1"/>
  <c r="V264" i="38"/>
  <c r="T264" i="38"/>
  <c r="N264" i="38"/>
  <c r="L264" i="38"/>
  <c r="W264" i="38" s="1"/>
  <c r="K264" i="38"/>
  <c r="U264" i="38" s="1"/>
  <c r="I264" i="38"/>
  <c r="V263" i="38"/>
  <c r="U263" i="38"/>
  <c r="T263" i="38"/>
  <c r="L263" i="38"/>
  <c r="K263" i="38"/>
  <c r="I263" i="38"/>
  <c r="V262" i="38"/>
  <c r="V266" i="38" s="1"/>
  <c r="U262" i="38"/>
  <c r="T262" i="38"/>
  <c r="K262" i="38"/>
  <c r="I262" i="38"/>
  <c r="L262" i="38" s="1"/>
  <c r="V261" i="38"/>
  <c r="K261" i="38"/>
  <c r="U261" i="38" s="1"/>
  <c r="I261" i="38"/>
  <c r="L261" i="38" s="1"/>
  <c r="V260" i="38"/>
  <c r="U260" i="38"/>
  <c r="T260" i="38"/>
  <c r="L260" i="38"/>
  <c r="K260" i="38"/>
  <c r="I260" i="38"/>
  <c r="V259" i="38"/>
  <c r="T259" i="38"/>
  <c r="K259" i="38"/>
  <c r="U259" i="38" s="1"/>
  <c r="U266" i="38" s="1"/>
  <c r="I259" i="38"/>
  <c r="L259" i="38" s="1"/>
  <c r="S257" i="38"/>
  <c r="Q257" i="38"/>
  <c r="O257" i="38"/>
  <c r="V256" i="38"/>
  <c r="U256" i="38"/>
  <c r="T256" i="38"/>
  <c r="N256" i="38"/>
  <c r="K256" i="38"/>
  <c r="I256" i="38"/>
  <c r="L256" i="38" s="1"/>
  <c r="W255" i="38"/>
  <c r="V255" i="38"/>
  <c r="U255" i="38"/>
  <c r="K255" i="38"/>
  <c r="T255" i="38" s="1"/>
  <c r="I255" i="38"/>
  <c r="L255" i="38" s="1"/>
  <c r="N255" i="38" s="1"/>
  <c r="V254" i="38"/>
  <c r="U254" i="38"/>
  <c r="L254" i="38"/>
  <c r="K254" i="38"/>
  <c r="T254" i="38" s="1"/>
  <c r="I254" i="38"/>
  <c r="V253" i="38"/>
  <c r="T253" i="38"/>
  <c r="K253" i="38"/>
  <c r="U253" i="38" s="1"/>
  <c r="I253" i="38"/>
  <c r="L253" i="38" s="1"/>
  <c r="N253" i="38" s="1"/>
  <c r="V252" i="38"/>
  <c r="U252" i="38"/>
  <c r="N252" i="38"/>
  <c r="L252" i="38"/>
  <c r="W252" i="38" s="1"/>
  <c r="K252" i="38"/>
  <c r="T252" i="38" s="1"/>
  <c r="I252" i="38"/>
  <c r="V251" i="38"/>
  <c r="U251" i="38"/>
  <c r="T251" i="38"/>
  <c r="N251" i="38"/>
  <c r="L251" i="38"/>
  <c r="W251" i="38" s="1"/>
  <c r="K251" i="38"/>
  <c r="I251" i="38"/>
  <c r="V250" i="38"/>
  <c r="K250" i="38"/>
  <c r="I250" i="38"/>
  <c r="L250" i="38" s="1"/>
  <c r="N250" i="38" s="1"/>
  <c r="S248" i="38"/>
  <c r="Q248" i="38"/>
  <c r="O248" i="38"/>
  <c r="V247" i="38"/>
  <c r="U247" i="38"/>
  <c r="T247" i="38"/>
  <c r="K247" i="38"/>
  <c r="I247" i="38"/>
  <c r="L247" i="38" s="1"/>
  <c r="V246" i="38"/>
  <c r="L246" i="38"/>
  <c r="N246" i="38" s="1"/>
  <c r="K246" i="38"/>
  <c r="I246" i="38"/>
  <c r="W245" i="38"/>
  <c r="V245" i="38"/>
  <c r="T245" i="38"/>
  <c r="K245" i="38"/>
  <c r="U245" i="38" s="1"/>
  <c r="I245" i="38"/>
  <c r="L245" i="38" s="1"/>
  <c r="N245" i="38" s="1"/>
  <c r="V244" i="38"/>
  <c r="U244" i="38"/>
  <c r="T244" i="38"/>
  <c r="K244" i="38"/>
  <c r="I244" i="38"/>
  <c r="L244" i="38" s="1"/>
  <c r="V243" i="38"/>
  <c r="U243" i="38"/>
  <c r="L243" i="38"/>
  <c r="K243" i="38"/>
  <c r="T243" i="38" s="1"/>
  <c r="I243" i="38"/>
  <c r="V242" i="38"/>
  <c r="N242" i="38"/>
  <c r="K242" i="38"/>
  <c r="U242" i="38" s="1"/>
  <c r="I242" i="38"/>
  <c r="L242" i="38" s="1"/>
  <c r="V241" i="38"/>
  <c r="U241" i="38"/>
  <c r="T241" i="38"/>
  <c r="K241" i="38"/>
  <c r="I241" i="38"/>
  <c r="L241" i="38" s="1"/>
  <c r="S239" i="38"/>
  <c r="Q239" i="38"/>
  <c r="O239" i="38"/>
  <c r="V238" i="38"/>
  <c r="U238" i="38"/>
  <c r="N238" i="38"/>
  <c r="L238" i="38"/>
  <c r="K238" i="38"/>
  <c r="T238" i="38" s="1"/>
  <c r="I238" i="38"/>
  <c r="V237" i="38"/>
  <c r="U237" i="38"/>
  <c r="K237" i="38"/>
  <c r="T237" i="38" s="1"/>
  <c r="I237" i="38"/>
  <c r="L237" i="38" s="1"/>
  <c r="N237" i="38" s="1"/>
  <c r="V236" i="38"/>
  <c r="L236" i="38"/>
  <c r="N236" i="38" s="1"/>
  <c r="K236" i="38"/>
  <c r="I236" i="38"/>
  <c r="V235" i="38"/>
  <c r="N235" i="38"/>
  <c r="L235" i="38"/>
  <c r="K235" i="38"/>
  <c r="I235" i="38"/>
  <c r="V234" i="38"/>
  <c r="U234" i="38"/>
  <c r="N234" i="38"/>
  <c r="K234" i="38"/>
  <c r="T234" i="38" s="1"/>
  <c r="I234" i="38"/>
  <c r="L234" i="38" s="1"/>
  <c r="V233" i="38"/>
  <c r="V239" i="38" s="1"/>
  <c r="K233" i="38"/>
  <c r="T233" i="38" s="1"/>
  <c r="I233" i="38"/>
  <c r="L233" i="38" s="1"/>
  <c r="V232" i="38"/>
  <c r="L232" i="38"/>
  <c r="K232" i="38"/>
  <c r="T232" i="38" s="1"/>
  <c r="I232" i="38"/>
  <c r="S230" i="38"/>
  <c r="Q230" i="38"/>
  <c r="O230" i="38"/>
  <c r="V229" i="38"/>
  <c r="N229" i="38"/>
  <c r="K229" i="38"/>
  <c r="U229" i="38" s="1"/>
  <c r="I229" i="38"/>
  <c r="L229" i="38" s="1"/>
  <c r="V228" i="38"/>
  <c r="U228" i="38"/>
  <c r="T228" i="38"/>
  <c r="K228" i="38"/>
  <c r="I228" i="38"/>
  <c r="L228" i="38" s="1"/>
  <c r="V227" i="38"/>
  <c r="L227" i="38"/>
  <c r="K227" i="38"/>
  <c r="I227" i="38"/>
  <c r="V226" i="38"/>
  <c r="T226" i="38"/>
  <c r="K226" i="38"/>
  <c r="U226" i="38" s="1"/>
  <c r="I226" i="38"/>
  <c r="L226" i="38" s="1"/>
  <c r="N226" i="38" s="1"/>
  <c r="V225" i="38"/>
  <c r="K225" i="38"/>
  <c r="U225" i="38" s="1"/>
  <c r="I225" i="38"/>
  <c r="L225" i="38" s="1"/>
  <c r="V224" i="38"/>
  <c r="V230" i="38" s="1"/>
  <c r="U224" i="38"/>
  <c r="K224" i="38"/>
  <c r="T224" i="38" s="1"/>
  <c r="I224" i="38"/>
  <c r="L224" i="38" s="1"/>
  <c r="V223" i="38"/>
  <c r="L223" i="38"/>
  <c r="K223" i="38"/>
  <c r="T223" i="38" s="1"/>
  <c r="I223" i="38"/>
  <c r="V221" i="38"/>
  <c r="S221" i="38"/>
  <c r="Q221" i="38"/>
  <c r="O221" i="38"/>
  <c r="V220" i="38"/>
  <c r="K220" i="38"/>
  <c r="U220" i="38" s="1"/>
  <c r="I220" i="38"/>
  <c r="L220" i="38" s="1"/>
  <c r="N220" i="38" s="1"/>
  <c r="V219" i="38"/>
  <c r="U219" i="38"/>
  <c r="T219" i="38"/>
  <c r="K219" i="38"/>
  <c r="I219" i="38"/>
  <c r="L219" i="38" s="1"/>
  <c r="V218" i="38"/>
  <c r="L218" i="38"/>
  <c r="N218" i="38" s="1"/>
  <c r="K218" i="38"/>
  <c r="I218" i="38"/>
  <c r="V217" i="38"/>
  <c r="N217" i="38"/>
  <c r="K217" i="38"/>
  <c r="I217" i="38"/>
  <c r="L217" i="38" s="1"/>
  <c r="V216" i="38"/>
  <c r="U216" i="38"/>
  <c r="T216" i="38"/>
  <c r="L216" i="38"/>
  <c r="K216" i="38"/>
  <c r="I216" i="38"/>
  <c r="V215" i="38"/>
  <c r="U215" i="38"/>
  <c r="T215" i="38"/>
  <c r="K215" i="38"/>
  <c r="I215" i="38"/>
  <c r="L215" i="38" s="1"/>
  <c r="V214" i="38"/>
  <c r="T214" i="38"/>
  <c r="K214" i="38"/>
  <c r="U214" i="38" s="1"/>
  <c r="I214" i="38"/>
  <c r="L214" i="38" s="1"/>
  <c r="S212" i="38"/>
  <c r="Q212" i="38"/>
  <c r="O212" i="38"/>
  <c r="V211" i="38"/>
  <c r="L211" i="38"/>
  <c r="N211" i="38" s="1"/>
  <c r="K211" i="38"/>
  <c r="I211" i="38"/>
  <c r="V210" i="38"/>
  <c r="T210" i="38"/>
  <c r="N210" i="38"/>
  <c r="W210" i="38" s="1"/>
  <c r="L210" i="38"/>
  <c r="K210" i="38"/>
  <c r="U210" i="38" s="1"/>
  <c r="I210" i="38"/>
  <c r="V209" i="38"/>
  <c r="U209" i="38"/>
  <c r="K209" i="38"/>
  <c r="T209" i="38" s="1"/>
  <c r="I209" i="38"/>
  <c r="L209" i="38" s="1"/>
  <c r="N209" i="38" s="1"/>
  <c r="V208" i="38"/>
  <c r="K208" i="38"/>
  <c r="T208" i="38" s="1"/>
  <c r="I208" i="38"/>
  <c r="L208" i="38" s="1"/>
  <c r="V207" i="38"/>
  <c r="L207" i="38"/>
  <c r="N207" i="38" s="1"/>
  <c r="K207" i="38"/>
  <c r="I207" i="38"/>
  <c r="V206" i="38"/>
  <c r="V212" i="38" s="1"/>
  <c r="U206" i="38"/>
  <c r="T206" i="38"/>
  <c r="N206" i="38"/>
  <c r="K206" i="38"/>
  <c r="I206" i="38"/>
  <c r="L206" i="38" s="1"/>
  <c r="V205" i="38"/>
  <c r="U205" i="38"/>
  <c r="N205" i="38"/>
  <c r="K205" i="38"/>
  <c r="T205" i="38" s="1"/>
  <c r="I205" i="38"/>
  <c r="L205" i="38" s="1"/>
  <c r="L212" i="38" s="1"/>
  <c r="S203" i="38"/>
  <c r="Q203" i="38"/>
  <c r="O203" i="38"/>
  <c r="V202" i="38"/>
  <c r="L202" i="38"/>
  <c r="K202" i="38"/>
  <c r="T202" i="38" s="1"/>
  <c r="I202" i="38"/>
  <c r="V201" i="38"/>
  <c r="K201" i="38"/>
  <c r="U201" i="38" s="1"/>
  <c r="I201" i="38"/>
  <c r="L201" i="38" s="1"/>
  <c r="V200" i="38"/>
  <c r="U200" i="38"/>
  <c r="T200" i="38"/>
  <c r="L200" i="38"/>
  <c r="K200" i="38"/>
  <c r="I200" i="38"/>
  <c r="V199" i="38"/>
  <c r="U199" i="38"/>
  <c r="T199" i="38"/>
  <c r="L199" i="38"/>
  <c r="K199" i="38"/>
  <c r="I199" i="38"/>
  <c r="V198" i="38"/>
  <c r="T198" i="38"/>
  <c r="K198" i="38"/>
  <c r="U198" i="38" s="1"/>
  <c r="I198" i="38"/>
  <c r="L198" i="38" s="1"/>
  <c r="V197" i="38"/>
  <c r="U197" i="38"/>
  <c r="T197" i="38"/>
  <c r="K197" i="38"/>
  <c r="I197" i="38"/>
  <c r="L197" i="38" s="1"/>
  <c r="V196" i="38"/>
  <c r="V203" i="38" s="1"/>
  <c r="L196" i="38"/>
  <c r="K196" i="38"/>
  <c r="T196" i="38" s="1"/>
  <c r="I196" i="38"/>
  <c r="S194" i="38"/>
  <c r="Q194" i="38"/>
  <c r="O194" i="38"/>
  <c r="V193" i="38"/>
  <c r="N193" i="38"/>
  <c r="K193" i="38"/>
  <c r="T193" i="38" s="1"/>
  <c r="I193" i="38"/>
  <c r="L193" i="38" s="1"/>
  <c r="V192" i="38"/>
  <c r="U192" i="38"/>
  <c r="L192" i="38"/>
  <c r="K192" i="38"/>
  <c r="T192" i="38" s="1"/>
  <c r="I192" i="38"/>
  <c r="V191" i="38"/>
  <c r="T191" i="38"/>
  <c r="W191" i="38" s="1"/>
  <c r="L191" i="38"/>
  <c r="N191" i="38" s="1"/>
  <c r="K191" i="38"/>
  <c r="U191" i="38" s="1"/>
  <c r="I191" i="38"/>
  <c r="V190" i="38"/>
  <c r="N190" i="38"/>
  <c r="K190" i="38"/>
  <c r="T190" i="38" s="1"/>
  <c r="I190" i="38"/>
  <c r="L190" i="38" s="1"/>
  <c r="V189" i="38"/>
  <c r="K189" i="38"/>
  <c r="T189" i="38" s="1"/>
  <c r="I189" i="38"/>
  <c r="L189" i="38" s="1"/>
  <c r="V188" i="38"/>
  <c r="U188" i="38"/>
  <c r="T188" i="38"/>
  <c r="L188" i="38"/>
  <c r="K188" i="38"/>
  <c r="I188" i="38"/>
  <c r="V187" i="38"/>
  <c r="V194" i="38" s="1"/>
  <c r="U187" i="38"/>
  <c r="T187" i="38"/>
  <c r="K187" i="38"/>
  <c r="I187" i="38"/>
  <c r="L187" i="38" s="1"/>
  <c r="S185" i="38"/>
  <c r="Q185" i="38"/>
  <c r="O185" i="38"/>
  <c r="V184" i="38"/>
  <c r="U184" i="38"/>
  <c r="T184" i="38"/>
  <c r="K184" i="38"/>
  <c r="I184" i="38"/>
  <c r="L184" i="38" s="1"/>
  <c r="V183" i="38"/>
  <c r="U183" i="38"/>
  <c r="L183" i="38"/>
  <c r="N183" i="38" s="1"/>
  <c r="K183" i="38"/>
  <c r="T183" i="38" s="1"/>
  <c r="I183" i="38"/>
  <c r="V182" i="38"/>
  <c r="T182" i="38"/>
  <c r="L182" i="38"/>
  <c r="K182" i="38"/>
  <c r="U182" i="38" s="1"/>
  <c r="I182" i="38"/>
  <c r="V181" i="38"/>
  <c r="U181" i="38"/>
  <c r="T181" i="38"/>
  <c r="N181" i="38"/>
  <c r="K181" i="38"/>
  <c r="I181" i="38"/>
  <c r="L181" i="38" s="1"/>
  <c r="V180" i="38"/>
  <c r="U180" i="38"/>
  <c r="U185" i="38" s="1"/>
  <c r="K180" i="38"/>
  <c r="T180" i="38" s="1"/>
  <c r="I180" i="38"/>
  <c r="L180" i="38" s="1"/>
  <c r="V179" i="38"/>
  <c r="L179" i="38"/>
  <c r="K179" i="38"/>
  <c r="U179" i="38" s="1"/>
  <c r="I179" i="38"/>
  <c r="V178" i="38"/>
  <c r="U178" i="38"/>
  <c r="T178" i="38"/>
  <c r="K178" i="38"/>
  <c r="I178" i="38"/>
  <c r="L178" i="38" s="1"/>
  <c r="S176" i="38"/>
  <c r="Q176" i="38"/>
  <c r="O176" i="38"/>
  <c r="V175" i="38"/>
  <c r="U175" i="38"/>
  <c r="L175" i="38"/>
  <c r="K175" i="38"/>
  <c r="T175" i="38" s="1"/>
  <c r="I175" i="38"/>
  <c r="V174" i="38"/>
  <c r="T174" i="38"/>
  <c r="K174" i="38"/>
  <c r="U174" i="38" s="1"/>
  <c r="W174" i="38" s="1"/>
  <c r="I174" i="38"/>
  <c r="L174" i="38" s="1"/>
  <c r="N174" i="38" s="1"/>
  <c r="V173" i="38"/>
  <c r="U173" i="38"/>
  <c r="L173" i="38"/>
  <c r="N173" i="38" s="1"/>
  <c r="K173" i="38"/>
  <c r="T173" i="38" s="1"/>
  <c r="I173" i="38"/>
  <c r="V172" i="38"/>
  <c r="U172" i="38"/>
  <c r="T172" i="38"/>
  <c r="N172" i="38"/>
  <c r="W172" i="38" s="1"/>
  <c r="L172" i="38"/>
  <c r="K172" i="38"/>
  <c r="I172" i="38"/>
  <c r="V171" i="38"/>
  <c r="K171" i="38"/>
  <c r="T171" i="38" s="1"/>
  <c r="I171" i="38"/>
  <c r="L171" i="38" s="1"/>
  <c r="N171" i="38" s="1"/>
  <c r="V170" i="38"/>
  <c r="V176" i="38" s="1"/>
  <c r="L170" i="38"/>
  <c r="K170" i="38"/>
  <c r="T170" i="38" s="1"/>
  <c r="I170" i="38"/>
  <c r="V169" i="38"/>
  <c r="T169" i="38"/>
  <c r="T176" i="38" s="1"/>
  <c r="L169" i="38"/>
  <c r="N169" i="38" s="1"/>
  <c r="K169" i="38"/>
  <c r="U169" i="38" s="1"/>
  <c r="I169" i="38"/>
  <c r="S167" i="38"/>
  <c r="Q167" i="38"/>
  <c r="O167" i="38"/>
  <c r="V166" i="38"/>
  <c r="L166" i="38"/>
  <c r="K166" i="38"/>
  <c r="U166" i="38" s="1"/>
  <c r="I166" i="38"/>
  <c r="V165" i="38"/>
  <c r="U165" i="38"/>
  <c r="T165" i="38"/>
  <c r="K165" i="38"/>
  <c r="I165" i="38"/>
  <c r="L165" i="38" s="1"/>
  <c r="V164" i="38"/>
  <c r="L164" i="38"/>
  <c r="N164" i="38" s="1"/>
  <c r="K164" i="38"/>
  <c r="T164" i="38" s="1"/>
  <c r="I164" i="38"/>
  <c r="V163" i="38"/>
  <c r="V167" i="38" s="1"/>
  <c r="T163" i="38"/>
  <c r="L163" i="38"/>
  <c r="K163" i="38"/>
  <c r="U163" i="38" s="1"/>
  <c r="I163" i="38"/>
  <c r="V162" i="38"/>
  <c r="U162" i="38"/>
  <c r="T162" i="38"/>
  <c r="K162" i="38"/>
  <c r="I162" i="38"/>
  <c r="L162" i="38" s="1"/>
  <c r="V161" i="38"/>
  <c r="U161" i="38"/>
  <c r="K161" i="38"/>
  <c r="T161" i="38" s="1"/>
  <c r="I161" i="38"/>
  <c r="L161" i="38" s="1"/>
  <c r="V160" i="38"/>
  <c r="L160" i="38"/>
  <c r="K160" i="38"/>
  <c r="U160" i="38" s="1"/>
  <c r="I160" i="38"/>
  <c r="S158" i="38"/>
  <c r="Q158" i="38"/>
  <c r="O158" i="38"/>
  <c r="V157" i="38"/>
  <c r="U157" i="38"/>
  <c r="L157" i="38"/>
  <c r="K157" i="38"/>
  <c r="T157" i="38" s="1"/>
  <c r="I157" i="38"/>
  <c r="V156" i="38"/>
  <c r="L156" i="38"/>
  <c r="N156" i="38" s="1"/>
  <c r="K156" i="38"/>
  <c r="U156" i="38" s="1"/>
  <c r="I156" i="38"/>
  <c r="V155" i="38"/>
  <c r="V158" i="38" s="1"/>
  <c r="N155" i="38"/>
  <c r="K155" i="38"/>
  <c r="T155" i="38" s="1"/>
  <c r="I155" i="38"/>
  <c r="L155" i="38" s="1"/>
  <c r="V154" i="38"/>
  <c r="N154" i="38"/>
  <c r="K154" i="38"/>
  <c r="T154" i="38" s="1"/>
  <c r="I154" i="38"/>
  <c r="L154" i="38" s="1"/>
  <c r="V153" i="38"/>
  <c r="U153" i="38"/>
  <c r="T153" i="38"/>
  <c r="L153" i="38"/>
  <c r="K153" i="38"/>
  <c r="I153" i="38"/>
  <c r="V152" i="38"/>
  <c r="U152" i="38"/>
  <c r="T152" i="38"/>
  <c r="W152" i="38" s="1"/>
  <c r="K152" i="38"/>
  <c r="I152" i="38"/>
  <c r="L152" i="38" s="1"/>
  <c r="N152" i="38" s="1"/>
  <c r="V151" i="38"/>
  <c r="K151" i="38"/>
  <c r="T151" i="38" s="1"/>
  <c r="I151" i="38"/>
  <c r="L151" i="38" s="1"/>
  <c r="S149" i="38"/>
  <c r="Q149" i="38"/>
  <c r="O149" i="38"/>
  <c r="V148" i="38"/>
  <c r="T148" i="38"/>
  <c r="W148" i="38" s="1"/>
  <c r="K148" i="38"/>
  <c r="U148" i="38" s="1"/>
  <c r="I148" i="38"/>
  <c r="L148" i="38" s="1"/>
  <c r="N148" i="38" s="1"/>
  <c r="V147" i="38"/>
  <c r="L147" i="38"/>
  <c r="K147" i="38"/>
  <c r="U147" i="38" s="1"/>
  <c r="I147" i="38"/>
  <c r="V146" i="38"/>
  <c r="U146" i="38"/>
  <c r="T146" i="38"/>
  <c r="L146" i="38"/>
  <c r="K146" i="38"/>
  <c r="I146" i="38"/>
  <c r="V145" i="38"/>
  <c r="U145" i="38"/>
  <c r="T145" i="38"/>
  <c r="K145" i="38"/>
  <c r="I145" i="38"/>
  <c r="L145" i="38" s="1"/>
  <c r="N145" i="38" s="1"/>
  <c r="V144" i="38"/>
  <c r="T144" i="38"/>
  <c r="K144" i="38"/>
  <c r="U144" i="38" s="1"/>
  <c r="I144" i="38"/>
  <c r="L144" i="38" s="1"/>
  <c r="V143" i="38"/>
  <c r="U143" i="38"/>
  <c r="T143" i="38"/>
  <c r="K143" i="38"/>
  <c r="I143" i="38"/>
  <c r="L143" i="38" s="1"/>
  <c r="V142" i="38"/>
  <c r="K142" i="38"/>
  <c r="U142" i="38" s="1"/>
  <c r="U149" i="38" s="1"/>
  <c r="I142" i="38"/>
  <c r="L142" i="38" s="1"/>
  <c r="S140" i="38"/>
  <c r="Q140" i="38"/>
  <c r="O140" i="38"/>
  <c r="V139" i="38"/>
  <c r="U139" i="38"/>
  <c r="T139" i="38"/>
  <c r="N139" i="38"/>
  <c r="K139" i="38"/>
  <c r="I139" i="38"/>
  <c r="L139" i="38" s="1"/>
  <c r="V138" i="38"/>
  <c r="U138" i="38"/>
  <c r="K138" i="38"/>
  <c r="T138" i="38" s="1"/>
  <c r="I138" i="38"/>
  <c r="L138" i="38" s="1"/>
  <c r="N138" i="38" s="1"/>
  <c r="W138" i="38" s="1"/>
  <c r="V137" i="38"/>
  <c r="U137" i="38"/>
  <c r="L137" i="38"/>
  <c r="K137" i="38"/>
  <c r="T137" i="38" s="1"/>
  <c r="I137" i="38"/>
  <c r="V136" i="38"/>
  <c r="K136" i="38"/>
  <c r="U136" i="38" s="1"/>
  <c r="I136" i="38"/>
  <c r="L136" i="38" s="1"/>
  <c r="N136" i="38" s="1"/>
  <c r="V135" i="38"/>
  <c r="L135" i="38"/>
  <c r="K135" i="38"/>
  <c r="T135" i="38" s="1"/>
  <c r="I135" i="38"/>
  <c r="V134" i="38"/>
  <c r="U134" i="38"/>
  <c r="T134" i="38"/>
  <c r="N134" i="38"/>
  <c r="W134" i="38" s="1"/>
  <c r="L134" i="38"/>
  <c r="K134" i="38"/>
  <c r="I134" i="38"/>
  <c r="V133" i="38"/>
  <c r="K133" i="38"/>
  <c r="T133" i="38" s="1"/>
  <c r="I133" i="38"/>
  <c r="L133" i="38" s="1"/>
  <c r="S131" i="38"/>
  <c r="Q131" i="38"/>
  <c r="O131" i="38"/>
  <c r="V130" i="38"/>
  <c r="U130" i="38"/>
  <c r="T130" i="38"/>
  <c r="L130" i="38"/>
  <c r="K130" i="38"/>
  <c r="I130" i="38"/>
  <c r="V129" i="38"/>
  <c r="U129" i="38"/>
  <c r="T129" i="38"/>
  <c r="L129" i="38"/>
  <c r="K129" i="38"/>
  <c r="I129" i="38"/>
  <c r="V128" i="38"/>
  <c r="T128" i="38"/>
  <c r="K128" i="38"/>
  <c r="U128" i="38" s="1"/>
  <c r="I128" i="38"/>
  <c r="L128" i="38" s="1"/>
  <c r="N128" i="38" s="1"/>
  <c r="V127" i="38"/>
  <c r="U127" i="38"/>
  <c r="T127" i="38"/>
  <c r="K127" i="38"/>
  <c r="I127" i="38"/>
  <c r="L127" i="38" s="1"/>
  <c r="V126" i="38"/>
  <c r="V131" i="38" s="1"/>
  <c r="K126" i="38"/>
  <c r="T126" i="38" s="1"/>
  <c r="I126" i="38"/>
  <c r="L126" i="38" s="1"/>
  <c r="V125" i="38"/>
  <c r="K125" i="38"/>
  <c r="I125" i="38"/>
  <c r="L125" i="38" s="1"/>
  <c r="N125" i="38" s="1"/>
  <c r="V124" i="38"/>
  <c r="U124" i="38"/>
  <c r="T124" i="38"/>
  <c r="L124" i="38"/>
  <c r="K124" i="38"/>
  <c r="I124" i="38"/>
  <c r="S122" i="38"/>
  <c r="Q122" i="38"/>
  <c r="O122" i="38"/>
  <c r="V121" i="38"/>
  <c r="N121" i="38"/>
  <c r="L121" i="38"/>
  <c r="K121" i="38"/>
  <c r="I121" i="38"/>
  <c r="V120" i="38"/>
  <c r="U120" i="38"/>
  <c r="N120" i="38"/>
  <c r="K120" i="38"/>
  <c r="T120" i="38" s="1"/>
  <c r="I120" i="38"/>
  <c r="L120" i="38" s="1"/>
  <c r="V119" i="38"/>
  <c r="U119" i="38"/>
  <c r="L119" i="38"/>
  <c r="K119" i="38"/>
  <c r="T119" i="38" s="1"/>
  <c r="I119" i="38"/>
  <c r="V118" i="38"/>
  <c r="U118" i="38"/>
  <c r="T118" i="38"/>
  <c r="W118" i="38" s="1"/>
  <c r="L118" i="38"/>
  <c r="N118" i="38" s="1"/>
  <c r="K118" i="38"/>
  <c r="I118" i="38"/>
  <c r="V117" i="38"/>
  <c r="V122" i="38" s="1"/>
  <c r="N117" i="38"/>
  <c r="K117" i="38"/>
  <c r="T117" i="38" s="1"/>
  <c r="I117" i="38"/>
  <c r="L117" i="38" s="1"/>
  <c r="V116" i="38"/>
  <c r="N116" i="38"/>
  <c r="K116" i="38"/>
  <c r="I116" i="38"/>
  <c r="L116" i="38" s="1"/>
  <c r="V115" i="38"/>
  <c r="U115" i="38"/>
  <c r="T115" i="38"/>
  <c r="L115" i="38"/>
  <c r="K115" i="38"/>
  <c r="I115" i="38"/>
  <c r="S113" i="38"/>
  <c r="Q113" i="38"/>
  <c r="O113" i="38"/>
  <c r="V112" i="38"/>
  <c r="N112" i="38"/>
  <c r="K112" i="38"/>
  <c r="I112" i="38"/>
  <c r="L112" i="38" s="1"/>
  <c r="V111" i="38"/>
  <c r="U111" i="38"/>
  <c r="T111" i="38"/>
  <c r="L111" i="38"/>
  <c r="K111" i="38"/>
  <c r="I111" i="38"/>
  <c r="V110" i="38"/>
  <c r="U110" i="38"/>
  <c r="T110" i="38"/>
  <c r="L110" i="38"/>
  <c r="K110" i="38"/>
  <c r="I110" i="38"/>
  <c r="V109" i="38"/>
  <c r="T109" i="38"/>
  <c r="N109" i="38"/>
  <c r="W109" i="38" s="1"/>
  <c r="K109" i="38"/>
  <c r="U109" i="38" s="1"/>
  <c r="I109" i="38"/>
  <c r="L109" i="38" s="1"/>
  <c r="V108" i="38"/>
  <c r="U108" i="38"/>
  <c r="T108" i="38"/>
  <c r="K108" i="38"/>
  <c r="I108" i="38"/>
  <c r="L108" i="38" s="1"/>
  <c r="V107" i="38"/>
  <c r="V113" i="38" s="1"/>
  <c r="K107" i="38"/>
  <c r="T107" i="38" s="1"/>
  <c r="I107" i="38"/>
  <c r="L107" i="38" s="1"/>
  <c r="V106" i="38"/>
  <c r="K106" i="38"/>
  <c r="I106" i="38"/>
  <c r="L106" i="38" s="1"/>
  <c r="S104" i="38"/>
  <c r="Q104" i="38"/>
  <c r="O104" i="38"/>
  <c r="V103" i="38"/>
  <c r="U103" i="38"/>
  <c r="K103" i="38"/>
  <c r="T103" i="38" s="1"/>
  <c r="I103" i="38"/>
  <c r="L103" i="38" s="1"/>
  <c r="N103" i="38" s="1"/>
  <c r="W103" i="38" s="1"/>
  <c r="V102" i="38"/>
  <c r="U102" i="38"/>
  <c r="W102" i="38" s="1"/>
  <c r="L102" i="38"/>
  <c r="N102" i="38" s="1"/>
  <c r="K102" i="38"/>
  <c r="T102" i="38" s="1"/>
  <c r="I102" i="38"/>
  <c r="V101" i="38"/>
  <c r="T101" i="38"/>
  <c r="K101" i="38"/>
  <c r="U101" i="38" s="1"/>
  <c r="I101" i="38"/>
  <c r="L101" i="38" s="1"/>
  <c r="N101" i="38" s="1"/>
  <c r="W101" i="38" s="1"/>
  <c r="V100" i="38"/>
  <c r="U100" i="38"/>
  <c r="N100" i="38"/>
  <c r="L100" i="38"/>
  <c r="K100" i="38"/>
  <c r="T100" i="38" s="1"/>
  <c r="I100" i="38"/>
  <c r="V99" i="38"/>
  <c r="U99" i="38"/>
  <c r="T99" i="38"/>
  <c r="N99" i="38"/>
  <c r="L99" i="38"/>
  <c r="K99" i="38"/>
  <c r="I99" i="38"/>
  <c r="V98" i="38"/>
  <c r="K98" i="38"/>
  <c r="T98" i="38" s="1"/>
  <c r="I98" i="38"/>
  <c r="L98" i="38" s="1"/>
  <c r="N98" i="38" s="1"/>
  <c r="V97" i="38"/>
  <c r="L97" i="38"/>
  <c r="K97" i="38"/>
  <c r="I97" i="38"/>
  <c r="S95" i="38"/>
  <c r="Q95" i="38"/>
  <c r="O95" i="38"/>
  <c r="V94" i="38"/>
  <c r="L94" i="38"/>
  <c r="K94" i="38"/>
  <c r="U94" i="38" s="1"/>
  <c r="I94" i="38"/>
  <c r="V93" i="38"/>
  <c r="T93" i="38"/>
  <c r="L93" i="38"/>
  <c r="K93" i="38"/>
  <c r="U93" i="38" s="1"/>
  <c r="I93" i="38"/>
  <c r="V92" i="38"/>
  <c r="U92" i="38"/>
  <c r="T92" i="38"/>
  <c r="N92" i="38"/>
  <c r="K92" i="38"/>
  <c r="I92" i="38"/>
  <c r="L92" i="38" s="1"/>
  <c r="V91" i="38"/>
  <c r="L91" i="38"/>
  <c r="N91" i="38" s="1"/>
  <c r="K91" i="38"/>
  <c r="T91" i="38" s="1"/>
  <c r="I91" i="38"/>
  <c r="V90" i="38"/>
  <c r="L90" i="38"/>
  <c r="K90" i="38"/>
  <c r="I90" i="38"/>
  <c r="V89" i="38"/>
  <c r="U89" i="38"/>
  <c r="T89" i="38"/>
  <c r="N89" i="38"/>
  <c r="L89" i="38"/>
  <c r="K89" i="38"/>
  <c r="I89" i="38"/>
  <c r="V88" i="38"/>
  <c r="V95" i="38" s="1"/>
  <c r="U88" i="38"/>
  <c r="T88" i="38"/>
  <c r="L88" i="38"/>
  <c r="L95" i="38" s="1"/>
  <c r="K88" i="38"/>
  <c r="I88" i="38"/>
  <c r="S86" i="38"/>
  <c r="Q86" i="38"/>
  <c r="O86" i="38"/>
  <c r="V85" i="38"/>
  <c r="U85" i="38"/>
  <c r="K85" i="38"/>
  <c r="T85" i="38" s="1"/>
  <c r="I85" i="38"/>
  <c r="L85" i="38" s="1"/>
  <c r="N85" i="38" s="1"/>
  <c r="V84" i="38"/>
  <c r="U84" i="38"/>
  <c r="K84" i="38"/>
  <c r="T84" i="38" s="1"/>
  <c r="I84" i="38"/>
  <c r="L84" i="38" s="1"/>
  <c r="V83" i="38"/>
  <c r="L83" i="38"/>
  <c r="N83" i="38" s="1"/>
  <c r="K83" i="38"/>
  <c r="T83" i="38" s="1"/>
  <c r="I83" i="38"/>
  <c r="V82" i="38"/>
  <c r="N82" i="38"/>
  <c r="K82" i="38"/>
  <c r="U82" i="38" s="1"/>
  <c r="I82" i="38"/>
  <c r="L82" i="38" s="1"/>
  <c r="V81" i="38"/>
  <c r="U81" i="38"/>
  <c r="N81" i="38"/>
  <c r="L81" i="38"/>
  <c r="W81" i="38" s="1"/>
  <c r="K81" i="38"/>
  <c r="T81" i="38" s="1"/>
  <c r="I81" i="38"/>
  <c r="V80" i="38"/>
  <c r="U80" i="38"/>
  <c r="T80" i="38"/>
  <c r="L80" i="38"/>
  <c r="N80" i="38" s="1"/>
  <c r="W80" i="38" s="1"/>
  <c r="K80" i="38"/>
  <c r="I80" i="38"/>
  <c r="V79" i="38"/>
  <c r="V86" i="38" s="1"/>
  <c r="K79" i="38"/>
  <c r="T79" i="38" s="1"/>
  <c r="I79" i="38"/>
  <c r="L79" i="38" s="1"/>
  <c r="S77" i="38"/>
  <c r="Q77" i="38"/>
  <c r="O77" i="38"/>
  <c r="V76" i="38"/>
  <c r="U76" i="38"/>
  <c r="T76" i="38"/>
  <c r="N76" i="38"/>
  <c r="L76" i="38"/>
  <c r="K76" i="38"/>
  <c r="I76" i="38"/>
  <c r="V75" i="38"/>
  <c r="U75" i="38"/>
  <c r="T75" i="38"/>
  <c r="K75" i="38"/>
  <c r="I75" i="38"/>
  <c r="L75" i="38" s="1"/>
  <c r="V74" i="38"/>
  <c r="T74" i="38"/>
  <c r="K74" i="38"/>
  <c r="U74" i="38" s="1"/>
  <c r="I74" i="38"/>
  <c r="L74" i="38" s="1"/>
  <c r="V73" i="38"/>
  <c r="U73" i="38"/>
  <c r="T73" i="38"/>
  <c r="K73" i="38"/>
  <c r="I73" i="38"/>
  <c r="L73" i="38" s="1"/>
  <c r="V72" i="38"/>
  <c r="K72" i="38"/>
  <c r="U72" i="38" s="1"/>
  <c r="I72" i="38"/>
  <c r="L72" i="38" s="1"/>
  <c r="V71" i="38"/>
  <c r="L71" i="38"/>
  <c r="N71" i="38" s="1"/>
  <c r="K71" i="38"/>
  <c r="U71" i="38" s="1"/>
  <c r="I71" i="38"/>
  <c r="V70" i="38"/>
  <c r="V77" i="38" s="1"/>
  <c r="U70" i="38"/>
  <c r="U77" i="38" s="1"/>
  <c r="T70" i="38"/>
  <c r="N70" i="38"/>
  <c r="L70" i="38"/>
  <c r="K70" i="38"/>
  <c r="I70" i="38"/>
  <c r="S68" i="38"/>
  <c r="Q68" i="38"/>
  <c r="O68" i="38"/>
  <c r="V67" i="38"/>
  <c r="L67" i="38"/>
  <c r="N67" i="38" s="1"/>
  <c r="K67" i="38"/>
  <c r="U67" i="38" s="1"/>
  <c r="I67" i="38"/>
  <c r="V66" i="38"/>
  <c r="U66" i="38"/>
  <c r="T66" i="38"/>
  <c r="N66" i="38"/>
  <c r="K66" i="38"/>
  <c r="I66" i="38"/>
  <c r="L66" i="38" s="1"/>
  <c r="W66" i="38" s="1"/>
  <c r="V65" i="38"/>
  <c r="V68" i="38" s="1"/>
  <c r="U65" i="38"/>
  <c r="K65" i="38"/>
  <c r="T65" i="38" s="1"/>
  <c r="I65" i="38"/>
  <c r="L65" i="38" s="1"/>
  <c r="V64" i="38"/>
  <c r="U64" i="38"/>
  <c r="L64" i="38"/>
  <c r="N64" i="38" s="1"/>
  <c r="K64" i="38"/>
  <c r="T64" i="38" s="1"/>
  <c r="I64" i="38"/>
  <c r="V63" i="38"/>
  <c r="K63" i="38"/>
  <c r="U63" i="38" s="1"/>
  <c r="I63" i="38"/>
  <c r="L63" i="38" s="1"/>
  <c r="N63" i="38" s="1"/>
  <c r="V62" i="38"/>
  <c r="L62" i="38"/>
  <c r="N62" i="38" s="1"/>
  <c r="K62" i="38"/>
  <c r="T62" i="38" s="1"/>
  <c r="I62" i="38"/>
  <c r="V61" i="38"/>
  <c r="U61" i="38"/>
  <c r="T61" i="38"/>
  <c r="N61" i="38"/>
  <c r="W61" i="38" s="1"/>
  <c r="L61" i="38"/>
  <c r="K61" i="38"/>
  <c r="I61" i="38"/>
  <c r="S59" i="38"/>
  <c r="Q59" i="38"/>
  <c r="O59" i="38"/>
  <c r="V58" i="38"/>
  <c r="L58" i="38"/>
  <c r="N58" i="38" s="1"/>
  <c r="K58" i="38"/>
  <c r="U58" i="38" s="1"/>
  <c r="I58" i="38"/>
  <c r="V57" i="38"/>
  <c r="U57" i="38"/>
  <c r="T57" i="38"/>
  <c r="N57" i="38"/>
  <c r="L57" i="38"/>
  <c r="K57" i="38"/>
  <c r="I57" i="38"/>
  <c r="V56" i="38"/>
  <c r="U56" i="38"/>
  <c r="T56" i="38"/>
  <c r="K56" i="38"/>
  <c r="I56" i="38"/>
  <c r="L56" i="38" s="1"/>
  <c r="V55" i="38"/>
  <c r="T55" i="38"/>
  <c r="K55" i="38"/>
  <c r="U55" i="38" s="1"/>
  <c r="I55" i="38"/>
  <c r="L55" i="38" s="1"/>
  <c r="V54" i="38"/>
  <c r="V59" i="38" s="1"/>
  <c r="U54" i="38"/>
  <c r="T54" i="38"/>
  <c r="K54" i="38"/>
  <c r="I54" i="38"/>
  <c r="L54" i="38" s="1"/>
  <c r="V53" i="38"/>
  <c r="K53" i="38"/>
  <c r="U53" i="38" s="1"/>
  <c r="I53" i="38"/>
  <c r="L53" i="38" s="1"/>
  <c r="V52" i="38"/>
  <c r="L52" i="38"/>
  <c r="N52" i="38" s="1"/>
  <c r="K52" i="38"/>
  <c r="U52" i="38" s="1"/>
  <c r="I52" i="38"/>
  <c r="S50" i="38"/>
  <c r="Q50" i="38"/>
  <c r="O50" i="38"/>
  <c r="V49" i="38"/>
  <c r="U49" i="38"/>
  <c r="K49" i="38"/>
  <c r="T49" i="38" s="1"/>
  <c r="I49" i="38"/>
  <c r="L49" i="38" s="1"/>
  <c r="V48" i="38"/>
  <c r="L48" i="38"/>
  <c r="N48" i="38" s="1"/>
  <c r="K48" i="38"/>
  <c r="T48" i="38" s="1"/>
  <c r="I48" i="38"/>
  <c r="V47" i="38"/>
  <c r="N47" i="38"/>
  <c r="K47" i="38"/>
  <c r="U47" i="38" s="1"/>
  <c r="I47" i="38"/>
  <c r="L47" i="38" s="1"/>
  <c r="V46" i="38"/>
  <c r="U46" i="38"/>
  <c r="N46" i="38"/>
  <c r="L46" i="38"/>
  <c r="W46" i="38" s="1"/>
  <c r="K46" i="38"/>
  <c r="T46" i="38" s="1"/>
  <c r="I46" i="38"/>
  <c r="V45" i="38"/>
  <c r="U45" i="38"/>
  <c r="T45" i="38"/>
  <c r="L45" i="38"/>
  <c r="N45" i="38" s="1"/>
  <c r="W45" i="38" s="1"/>
  <c r="K45" i="38"/>
  <c r="I45" i="38"/>
  <c r="V44" i="38"/>
  <c r="V50" i="38" s="1"/>
  <c r="K44" i="38"/>
  <c r="T44" i="38" s="1"/>
  <c r="I44" i="38"/>
  <c r="L44" i="38" s="1"/>
  <c r="N44" i="38" s="1"/>
  <c r="V43" i="38"/>
  <c r="K43" i="38"/>
  <c r="T43" i="38" s="1"/>
  <c r="I43" i="38"/>
  <c r="L43" i="38" s="1"/>
  <c r="S41" i="38"/>
  <c r="Q41" i="38"/>
  <c r="O41" i="38"/>
  <c r="V40" i="38"/>
  <c r="U40" i="38"/>
  <c r="T40" i="38"/>
  <c r="L40" i="38"/>
  <c r="N40" i="38" s="1"/>
  <c r="K40" i="38"/>
  <c r="I40" i="38"/>
  <c r="V39" i="38"/>
  <c r="T39" i="38"/>
  <c r="K39" i="38"/>
  <c r="U39" i="38" s="1"/>
  <c r="I39" i="38"/>
  <c r="L39" i="38" s="1"/>
  <c r="V38" i="38"/>
  <c r="U38" i="38"/>
  <c r="T38" i="38"/>
  <c r="K38" i="38"/>
  <c r="I38" i="38"/>
  <c r="L38" i="38" s="1"/>
  <c r="V37" i="38"/>
  <c r="K37" i="38"/>
  <c r="T37" i="38" s="1"/>
  <c r="I37" i="38"/>
  <c r="L37" i="38" s="1"/>
  <c r="V36" i="38"/>
  <c r="K36" i="38"/>
  <c r="U36" i="38" s="1"/>
  <c r="I36" i="38"/>
  <c r="L36" i="38" s="1"/>
  <c r="V35" i="38"/>
  <c r="U35" i="38"/>
  <c r="T35" i="38"/>
  <c r="L35" i="38"/>
  <c r="K35" i="38"/>
  <c r="I35" i="38"/>
  <c r="V34" i="38"/>
  <c r="U34" i="38"/>
  <c r="T34" i="38"/>
  <c r="L34" i="38"/>
  <c r="N34" i="38" s="1"/>
  <c r="K34" i="38"/>
  <c r="I34" i="38"/>
  <c r="S32" i="38"/>
  <c r="Q32" i="38"/>
  <c r="O32" i="38"/>
  <c r="V31" i="38"/>
  <c r="U31" i="38"/>
  <c r="K31" i="38"/>
  <c r="T31" i="38" s="1"/>
  <c r="I31" i="38"/>
  <c r="L31" i="38" s="1"/>
  <c r="N31" i="38" s="1"/>
  <c r="V30" i="38"/>
  <c r="K30" i="38"/>
  <c r="T30" i="38" s="1"/>
  <c r="I30" i="38"/>
  <c r="L30" i="38" s="1"/>
  <c r="V29" i="38"/>
  <c r="L29" i="38"/>
  <c r="N29" i="38" s="1"/>
  <c r="K29" i="38"/>
  <c r="U29" i="38" s="1"/>
  <c r="I29" i="38"/>
  <c r="V28" i="38"/>
  <c r="U28" i="38"/>
  <c r="T28" i="38"/>
  <c r="N28" i="38"/>
  <c r="K28" i="38"/>
  <c r="I28" i="38"/>
  <c r="L28" i="38" s="1"/>
  <c r="W28" i="38" s="1"/>
  <c r="V27" i="38"/>
  <c r="V32" i="38" s="1"/>
  <c r="U27" i="38"/>
  <c r="K27" i="38"/>
  <c r="T27" i="38" s="1"/>
  <c r="I27" i="38"/>
  <c r="L27" i="38" s="1"/>
  <c r="V26" i="38"/>
  <c r="U26" i="38"/>
  <c r="L26" i="38"/>
  <c r="N26" i="38" s="1"/>
  <c r="K26" i="38"/>
  <c r="T26" i="38" s="1"/>
  <c r="I26" i="38"/>
  <c r="V25" i="38"/>
  <c r="K25" i="38"/>
  <c r="U25" i="38" s="1"/>
  <c r="I25" i="38"/>
  <c r="L25" i="38" s="1"/>
  <c r="S23" i="38"/>
  <c r="Q23" i="38"/>
  <c r="O23" i="38"/>
  <c r="V22" i="38"/>
  <c r="U22" i="38"/>
  <c r="T22" i="38"/>
  <c r="K22" i="38"/>
  <c r="I22" i="38"/>
  <c r="L22" i="38" s="1"/>
  <c r="V21" i="38"/>
  <c r="U21" i="38"/>
  <c r="K21" i="38"/>
  <c r="T21" i="38" s="1"/>
  <c r="I21" i="38"/>
  <c r="L21" i="38" s="1"/>
  <c r="V20" i="38"/>
  <c r="K20" i="38"/>
  <c r="U20" i="38" s="1"/>
  <c r="I20" i="38"/>
  <c r="L20" i="38" s="1"/>
  <c r="V19" i="38"/>
  <c r="U19" i="38"/>
  <c r="T19" i="38"/>
  <c r="K19" i="38"/>
  <c r="I19" i="38"/>
  <c r="L19" i="38" s="1"/>
  <c r="V18" i="38"/>
  <c r="L18" i="38"/>
  <c r="N18" i="38" s="1"/>
  <c r="K18" i="38"/>
  <c r="U18" i="38" s="1"/>
  <c r="I18" i="38"/>
  <c r="V17" i="38"/>
  <c r="T17" i="38"/>
  <c r="N17" i="38"/>
  <c r="L17" i="38"/>
  <c r="W17" i="38" s="1"/>
  <c r="K17" i="38"/>
  <c r="U17" i="38" s="1"/>
  <c r="I17" i="38"/>
  <c r="V16" i="38"/>
  <c r="V23" i="38" s="1"/>
  <c r="U16" i="38"/>
  <c r="T16" i="38"/>
  <c r="K16" i="38"/>
  <c r="I16" i="38"/>
  <c r="L16" i="38" s="1"/>
  <c r="B8" i="38"/>
  <c r="B5" i="38"/>
  <c r="S464" i="37"/>
  <c r="Q464" i="37"/>
  <c r="O464" i="37"/>
  <c r="V463" i="37"/>
  <c r="U463" i="37"/>
  <c r="T463" i="37"/>
  <c r="L463" i="37"/>
  <c r="K463" i="37"/>
  <c r="I463" i="37"/>
  <c r="V462" i="37"/>
  <c r="T462" i="37"/>
  <c r="L462" i="37"/>
  <c r="N462" i="37" s="1"/>
  <c r="K462" i="37"/>
  <c r="U462" i="37" s="1"/>
  <c r="I462" i="37"/>
  <c r="V461" i="37"/>
  <c r="U461" i="37"/>
  <c r="T461" i="37"/>
  <c r="K461" i="37"/>
  <c r="I461" i="37"/>
  <c r="L461" i="37" s="1"/>
  <c r="V460" i="37"/>
  <c r="U460" i="37"/>
  <c r="T460" i="37"/>
  <c r="L460" i="37"/>
  <c r="K460" i="37"/>
  <c r="I460" i="37"/>
  <c r="V459" i="37"/>
  <c r="T459" i="37"/>
  <c r="L459" i="37"/>
  <c r="N459" i="37" s="1"/>
  <c r="K459" i="37"/>
  <c r="U459" i="37" s="1"/>
  <c r="U464" i="37" s="1"/>
  <c r="I459" i="37"/>
  <c r="V458" i="37"/>
  <c r="U458" i="37"/>
  <c r="T458" i="37"/>
  <c r="K458" i="37"/>
  <c r="I458" i="37"/>
  <c r="L458" i="37" s="1"/>
  <c r="V457" i="37"/>
  <c r="U457" i="37"/>
  <c r="T457" i="37"/>
  <c r="T464" i="37" s="1"/>
  <c r="L457" i="37"/>
  <c r="K457" i="37"/>
  <c r="I457" i="37"/>
  <c r="S455" i="37"/>
  <c r="Q455" i="37"/>
  <c r="O455" i="37"/>
  <c r="V454" i="37"/>
  <c r="K454" i="37"/>
  <c r="I454" i="37"/>
  <c r="L454" i="37" s="1"/>
  <c r="N454" i="37" s="1"/>
  <c r="V453" i="37"/>
  <c r="K453" i="37"/>
  <c r="U453" i="37" s="1"/>
  <c r="I453" i="37"/>
  <c r="L453" i="37" s="1"/>
  <c r="N453" i="37" s="1"/>
  <c r="V452" i="37"/>
  <c r="U452" i="37"/>
  <c r="N452" i="37"/>
  <c r="L452" i="37"/>
  <c r="K452" i="37"/>
  <c r="T452" i="37" s="1"/>
  <c r="I452" i="37"/>
  <c r="V451" i="37"/>
  <c r="K451" i="37"/>
  <c r="I451" i="37"/>
  <c r="L451" i="37" s="1"/>
  <c r="N451" i="37" s="1"/>
  <c r="V450" i="37"/>
  <c r="N450" i="37"/>
  <c r="K450" i="37"/>
  <c r="U450" i="37" s="1"/>
  <c r="I450" i="37"/>
  <c r="L450" i="37" s="1"/>
  <c r="V449" i="37"/>
  <c r="U449" i="37"/>
  <c r="L449" i="37"/>
  <c r="N449" i="37" s="1"/>
  <c r="K449" i="37"/>
  <c r="T449" i="37" s="1"/>
  <c r="I449" i="37"/>
  <c r="V448" i="37"/>
  <c r="V455" i="37" s="1"/>
  <c r="K448" i="37"/>
  <c r="I448" i="37"/>
  <c r="L448" i="37" s="1"/>
  <c r="S446" i="37"/>
  <c r="Q446" i="37"/>
  <c r="O446" i="37"/>
  <c r="V445" i="37"/>
  <c r="U445" i="37"/>
  <c r="T445" i="37"/>
  <c r="K445" i="37"/>
  <c r="I445" i="37"/>
  <c r="L445" i="37" s="1"/>
  <c r="V444" i="37"/>
  <c r="U444" i="37"/>
  <c r="T444" i="37"/>
  <c r="L444" i="37"/>
  <c r="K444" i="37"/>
  <c r="I444" i="37"/>
  <c r="V443" i="37"/>
  <c r="T443" i="37"/>
  <c r="L443" i="37"/>
  <c r="N443" i="37" s="1"/>
  <c r="K443" i="37"/>
  <c r="U443" i="37" s="1"/>
  <c r="I443" i="37"/>
  <c r="V442" i="37"/>
  <c r="U442" i="37"/>
  <c r="T442" i="37"/>
  <c r="K442" i="37"/>
  <c r="I442" i="37"/>
  <c r="L442" i="37" s="1"/>
  <c r="V441" i="37"/>
  <c r="U441" i="37"/>
  <c r="T441" i="37"/>
  <c r="L441" i="37"/>
  <c r="K441" i="37"/>
  <c r="I441" i="37"/>
  <c r="V440" i="37"/>
  <c r="T440" i="37"/>
  <c r="L440" i="37"/>
  <c r="N440" i="37" s="1"/>
  <c r="K440" i="37"/>
  <c r="U440" i="37" s="1"/>
  <c r="I440" i="37"/>
  <c r="V439" i="37"/>
  <c r="U439" i="37"/>
  <c r="T439" i="37"/>
  <c r="K439" i="37"/>
  <c r="I439" i="37"/>
  <c r="L439" i="37" s="1"/>
  <c r="S437" i="37"/>
  <c r="Q437" i="37"/>
  <c r="O437" i="37"/>
  <c r="V436" i="37"/>
  <c r="U436" i="37"/>
  <c r="N436" i="37"/>
  <c r="L436" i="37"/>
  <c r="K436" i="37"/>
  <c r="T436" i="37" s="1"/>
  <c r="I436" i="37"/>
  <c r="V435" i="37"/>
  <c r="K435" i="37"/>
  <c r="I435" i="37"/>
  <c r="L435" i="37" s="1"/>
  <c r="N435" i="37" s="1"/>
  <c r="V434" i="37"/>
  <c r="N434" i="37"/>
  <c r="K434" i="37"/>
  <c r="U434" i="37" s="1"/>
  <c r="I434" i="37"/>
  <c r="L434" i="37" s="1"/>
  <c r="V433" i="37"/>
  <c r="U433" i="37"/>
  <c r="N433" i="37"/>
  <c r="L433" i="37"/>
  <c r="K433" i="37"/>
  <c r="T433" i="37" s="1"/>
  <c r="I433" i="37"/>
  <c r="V432" i="37"/>
  <c r="K432" i="37"/>
  <c r="I432" i="37"/>
  <c r="L432" i="37" s="1"/>
  <c r="N432" i="37" s="1"/>
  <c r="V431" i="37"/>
  <c r="V437" i="37" s="1"/>
  <c r="N431" i="37"/>
  <c r="K431" i="37"/>
  <c r="U431" i="37" s="1"/>
  <c r="I431" i="37"/>
  <c r="L431" i="37" s="1"/>
  <c r="V430" i="37"/>
  <c r="U430" i="37"/>
  <c r="L430" i="37"/>
  <c r="N430" i="37" s="1"/>
  <c r="N437" i="37" s="1"/>
  <c r="K430" i="37"/>
  <c r="T430" i="37" s="1"/>
  <c r="I430" i="37"/>
  <c r="S428" i="37"/>
  <c r="Q428" i="37"/>
  <c r="O428" i="37"/>
  <c r="V427" i="37"/>
  <c r="T427" i="37"/>
  <c r="L427" i="37"/>
  <c r="N427" i="37" s="1"/>
  <c r="K427" i="37"/>
  <c r="U427" i="37" s="1"/>
  <c r="I427" i="37"/>
  <c r="V426" i="37"/>
  <c r="U426" i="37"/>
  <c r="T426" i="37"/>
  <c r="K426" i="37"/>
  <c r="I426" i="37"/>
  <c r="L426" i="37" s="1"/>
  <c r="V425" i="37"/>
  <c r="U425" i="37"/>
  <c r="T425" i="37"/>
  <c r="L425" i="37"/>
  <c r="K425" i="37"/>
  <c r="I425" i="37"/>
  <c r="V424" i="37"/>
  <c r="T424" i="37"/>
  <c r="L424" i="37"/>
  <c r="N424" i="37" s="1"/>
  <c r="K424" i="37"/>
  <c r="U424" i="37" s="1"/>
  <c r="I424" i="37"/>
  <c r="V423" i="37"/>
  <c r="U423" i="37"/>
  <c r="T423" i="37"/>
  <c r="K423" i="37"/>
  <c r="I423" i="37"/>
  <c r="L423" i="37" s="1"/>
  <c r="V422" i="37"/>
  <c r="U422" i="37"/>
  <c r="T422" i="37"/>
  <c r="L422" i="37"/>
  <c r="K422" i="37"/>
  <c r="I422" i="37"/>
  <c r="V421" i="37"/>
  <c r="T421" i="37"/>
  <c r="L421" i="37"/>
  <c r="N421" i="37" s="1"/>
  <c r="K421" i="37"/>
  <c r="U421" i="37" s="1"/>
  <c r="U428" i="37" s="1"/>
  <c r="I421" i="37"/>
  <c r="V419" i="37"/>
  <c r="S419" i="37"/>
  <c r="Q419" i="37"/>
  <c r="O419" i="37"/>
  <c r="V418" i="37"/>
  <c r="N418" i="37"/>
  <c r="K418" i="37"/>
  <c r="U418" i="37" s="1"/>
  <c r="I418" i="37"/>
  <c r="L418" i="37" s="1"/>
  <c r="V417" i="37"/>
  <c r="U417" i="37"/>
  <c r="L417" i="37"/>
  <c r="N417" i="37" s="1"/>
  <c r="K417" i="37"/>
  <c r="T417" i="37" s="1"/>
  <c r="I417" i="37"/>
  <c r="V416" i="37"/>
  <c r="K416" i="37"/>
  <c r="I416" i="37"/>
  <c r="L416" i="37" s="1"/>
  <c r="N416" i="37" s="1"/>
  <c r="V415" i="37"/>
  <c r="K415" i="37"/>
  <c r="U415" i="37" s="1"/>
  <c r="I415" i="37"/>
  <c r="L415" i="37" s="1"/>
  <c r="V414" i="37"/>
  <c r="U414" i="37"/>
  <c r="L414" i="37"/>
  <c r="N414" i="37" s="1"/>
  <c r="K414" i="37"/>
  <c r="T414" i="37" s="1"/>
  <c r="I414" i="37"/>
  <c r="V413" i="37"/>
  <c r="K413" i="37"/>
  <c r="I413" i="37"/>
  <c r="L413" i="37" s="1"/>
  <c r="V412" i="37"/>
  <c r="K412" i="37"/>
  <c r="U412" i="37" s="1"/>
  <c r="I412" i="37"/>
  <c r="L412" i="37" s="1"/>
  <c r="U410" i="37"/>
  <c r="S410" i="37"/>
  <c r="Q410" i="37"/>
  <c r="O410" i="37"/>
  <c r="V409" i="37"/>
  <c r="U409" i="37"/>
  <c r="T409" i="37"/>
  <c r="L409" i="37"/>
  <c r="K409" i="37"/>
  <c r="I409" i="37"/>
  <c r="V408" i="37"/>
  <c r="T408" i="37"/>
  <c r="K408" i="37"/>
  <c r="U408" i="37" s="1"/>
  <c r="I408" i="37"/>
  <c r="L408" i="37" s="1"/>
  <c r="V407" i="37"/>
  <c r="U407" i="37"/>
  <c r="T407" i="37"/>
  <c r="K407" i="37"/>
  <c r="I407" i="37"/>
  <c r="L407" i="37" s="1"/>
  <c r="V406" i="37"/>
  <c r="U406" i="37"/>
  <c r="T406" i="37"/>
  <c r="L406" i="37"/>
  <c r="K406" i="37"/>
  <c r="I406" i="37"/>
  <c r="V405" i="37"/>
  <c r="K405" i="37"/>
  <c r="U405" i="37" s="1"/>
  <c r="I405" i="37"/>
  <c r="L405" i="37" s="1"/>
  <c r="V404" i="37"/>
  <c r="U404" i="37"/>
  <c r="T404" i="37"/>
  <c r="L404" i="37"/>
  <c r="K404" i="37"/>
  <c r="I404" i="37"/>
  <c r="V403" i="37"/>
  <c r="V410" i="37" s="1"/>
  <c r="U403" i="37"/>
  <c r="T403" i="37"/>
  <c r="L403" i="37"/>
  <c r="K403" i="37"/>
  <c r="I403" i="37"/>
  <c r="V401" i="37"/>
  <c r="S401" i="37"/>
  <c r="Q401" i="37"/>
  <c r="O401" i="37"/>
  <c r="V400" i="37"/>
  <c r="U400" i="37"/>
  <c r="T400" i="37"/>
  <c r="K400" i="37"/>
  <c r="I400" i="37"/>
  <c r="L400" i="37" s="1"/>
  <c r="N400" i="37" s="1"/>
  <c r="V399" i="37"/>
  <c r="U399" i="37"/>
  <c r="K399" i="37"/>
  <c r="T399" i="37" s="1"/>
  <c r="I399" i="37"/>
  <c r="L399" i="37" s="1"/>
  <c r="N399" i="37" s="1"/>
  <c r="V398" i="37"/>
  <c r="U398" i="37"/>
  <c r="W398" i="37" s="1"/>
  <c r="L398" i="37"/>
  <c r="N398" i="37" s="1"/>
  <c r="K398" i="37"/>
  <c r="T398" i="37" s="1"/>
  <c r="I398" i="37"/>
  <c r="V397" i="37"/>
  <c r="N397" i="37"/>
  <c r="K397" i="37"/>
  <c r="I397" i="37"/>
  <c r="L397" i="37" s="1"/>
  <c r="V396" i="37"/>
  <c r="N396" i="37"/>
  <c r="K396" i="37"/>
  <c r="I396" i="37"/>
  <c r="L396" i="37" s="1"/>
  <c r="V395" i="37"/>
  <c r="N395" i="37"/>
  <c r="L395" i="37"/>
  <c r="K395" i="37"/>
  <c r="I395" i="37"/>
  <c r="V394" i="37"/>
  <c r="N394" i="37"/>
  <c r="K394" i="37"/>
  <c r="I394" i="37"/>
  <c r="L394" i="37" s="1"/>
  <c r="S392" i="37"/>
  <c r="Q392" i="37"/>
  <c r="O392" i="37"/>
  <c r="V391" i="37"/>
  <c r="U391" i="37"/>
  <c r="T391" i="37"/>
  <c r="K391" i="37"/>
  <c r="I391" i="37"/>
  <c r="L391" i="37" s="1"/>
  <c r="V390" i="37"/>
  <c r="U390" i="37"/>
  <c r="T390" i="37"/>
  <c r="K390" i="37"/>
  <c r="I390" i="37"/>
  <c r="L390" i="37" s="1"/>
  <c r="V389" i="37"/>
  <c r="K389" i="37"/>
  <c r="I389" i="37"/>
  <c r="L389" i="37" s="1"/>
  <c r="N389" i="37" s="1"/>
  <c r="V388" i="37"/>
  <c r="U388" i="37"/>
  <c r="T388" i="37"/>
  <c r="K388" i="37"/>
  <c r="I388" i="37"/>
  <c r="L388" i="37" s="1"/>
  <c r="V387" i="37"/>
  <c r="U387" i="37"/>
  <c r="T387" i="37"/>
  <c r="K387" i="37"/>
  <c r="I387" i="37"/>
  <c r="L387" i="37" s="1"/>
  <c r="V386" i="37"/>
  <c r="L386" i="37"/>
  <c r="K386" i="37"/>
  <c r="I386" i="37"/>
  <c r="V385" i="37"/>
  <c r="V392" i="37" s="1"/>
  <c r="U385" i="37"/>
  <c r="T385" i="37"/>
  <c r="K385" i="37"/>
  <c r="I385" i="37"/>
  <c r="L385" i="37" s="1"/>
  <c r="S383" i="37"/>
  <c r="Q383" i="37"/>
  <c r="O383" i="37"/>
  <c r="V382" i="37"/>
  <c r="U382" i="37"/>
  <c r="T382" i="37"/>
  <c r="L382" i="37"/>
  <c r="N382" i="37" s="1"/>
  <c r="W382" i="37" s="1"/>
  <c r="K382" i="37"/>
  <c r="I382" i="37"/>
  <c r="V381" i="37"/>
  <c r="T381" i="37"/>
  <c r="N381" i="37"/>
  <c r="W381" i="37" s="1"/>
  <c r="K381" i="37"/>
  <c r="U381" i="37" s="1"/>
  <c r="I381" i="37"/>
  <c r="L381" i="37" s="1"/>
  <c r="V380" i="37"/>
  <c r="K380" i="37"/>
  <c r="T380" i="37" s="1"/>
  <c r="I380" i="37"/>
  <c r="L380" i="37" s="1"/>
  <c r="V379" i="37"/>
  <c r="U379" i="37"/>
  <c r="T379" i="37"/>
  <c r="L379" i="37"/>
  <c r="N379" i="37" s="1"/>
  <c r="K379" i="37"/>
  <c r="I379" i="37"/>
  <c r="V378" i="37"/>
  <c r="K378" i="37"/>
  <c r="T378" i="37" s="1"/>
  <c r="I378" i="37"/>
  <c r="L378" i="37" s="1"/>
  <c r="N378" i="37" s="1"/>
  <c r="V377" i="37"/>
  <c r="K377" i="37"/>
  <c r="T377" i="37" s="1"/>
  <c r="I377" i="37"/>
  <c r="L377" i="37" s="1"/>
  <c r="V376" i="37"/>
  <c r="L376" i="37"/>
  <c r="K376" i="37"/>
  <c r="U376" i="37" s="1"/>
  <c r="I376" i="37"/>
  <c r="S374" i="37"/>
  <c r="Q374" i="37"/>
  <c r="O374" i="37"/>
  <c r="V373" i="37"/>
  <c r="L373" i="37"/>
  <c r="N373" i="37" s="1"/>
  <c r="K373" i="37"/>
  <c r="I373" i="37"/>
  <c r="V372" i="37"/>
  <c r="U372" i="37"/>
  <c r="T372" i="37"/>
  <c r="L372" i="37"/>
  <c r="K372" i="37"/>
  <c r="I372" i="37"/>
  <c r="V371" i="37"/>
  <c r="T371" i="37"/>
  <c r="K371" i="37"/>
  <c r="U371" i="37" s="1"/>
  <c r="I371" i="37"/>
  <c r="L371" i="37" s="1"/>
  <c r="V370" i="37"/>
  <c r="N370" i="37"/>
  <c r="L370" i="37"/>
  <c r="K370" i="37"/>
  <c r="U370" i="37" s="1"/>
  <c r="I370" i="37"/>
  <c r="V369" i="37"/>
  <c r="U369" i="37"/>
  <c r="T369" i="37"/>
  <c r="K369" i="37"/>
  <c r="I369" i="37"/>
  <c r="L369" i="37" s="1"/>
  <c r="V368" i="37"/>
  <c r="K368" i="37"/>
  <c r="T368" i="37" s="1"/>
  <c r="I368" i="37"/>
  <c r="L368" i="37" s="1"/>
  <c r="N368" i="37" s="1"/>
  <c r="V367" i="37"/>
  <c r="V374" i="37" s="1"/>
  <c r="K367" i="37"/>
  <c r="U367" i="37" s="1"/>
  <c r="I367" i="37"/>
  <c r="L367" i="37" s="1"/>
  <c r="S365" i="37"/>
  <c r="Q365" i="37"/>
  <c r="O365" i="37"/>
  <c r="V364" i="37"/>
  <c r="L364" i="37"/>
  <c r="K364" i="37"/>
  <c r="T364" i="37" s="1"/>
  <c r="I364" i="37"/>
  <c r="V363" i="37"/>
  <c r="N363" i="37"/>
  <c r="L363" i="37"/>
  <c r="K363" i="37"/>
  <c r="I363" i="37"/>
  <c r="V362" i="37"/>
  <c r="N362" i="37"/>
  <c r="K362" i="37"/>
  <c r="I362" i="37"/>
  <c r="L362" i="37" s="1"/>
  <c r="V361" i="37"/>
  <c r="N361" i="37"/>
  <c r="L361" i="37"/>
  <c r="K361" i="37"/>
  <c r="I361" i="37"/>
  <c r="V360" i="37"/>
  <c r="U360" i="37"/>
  <c r="N360" i="37"/>
  <c r="L360" i="37"/>
  <c r="K360" i="37"/>
  <c r="T360" i="37" s="1"/>
  <c r="I360" i="37"/>
  <c r="V359" i="37"/>
  <c r="U359" i="37"/>
  <c r="T359" i="37"/>
  <c r="K359" i="37"/>
  <c r="I359" i="37"/>
  <c r="L359" i="37" s="1"/>
  <c r="N359" i="37" s="1"/>
  <c r="V358" i="37"/>
  <c r="V365" i="37" s="1"/>
  <c r="K358" i="37"/>
  <c r="T358" i="37" s="1"/>
  <c r="I358" i="37"/>
  <c r="L358" i="37" s="1"/>
  <c r="N358" i="37" s="1"/>
  <c r="S356" i="37"/>
  <c r="Q356" i="37"/>
  <c r="O356" i="37"/>
  <c r="V355" i="37"/>
  <c r="T355" i="37"/>
  <c r="K355" i="37"/>
  <c r="U355" i="37" s="1"/>
  <c r="I355" i="37"/>
  <c r="L355" i="37" s="1"/>
  <c r="V354" i="37"/>
  <c r="U354" i="37"/>
  <c r="T354" i="37"/>
  <c r="N354" i="37"/>
  <c r="L354" i="37"/>
  <c r="K354" i="37"/>
  <c r="I354" i="37"/>
  <c r="V353" i="37"/>
  <c r="U353" i="37"/>
  <c r="T353" i="37"/>
  <c r="L353" i="37"/>
  <c r="K353" i="37"/>
  <c r="I353" i="37"/>
  <c r="V352" i="37"/>
  <c r="K352" i="37"/>
  <c r="U352" i="37" s="1"/>
  <c r="I352" i="37"/>
  <c r="L352" i="37" s="1"/>
  <c r="V351" i="37"/>
  <c r="U351" i="37"/>
  <c r="T351" i="37"/>
  <c r="K351" i="37"/>
  <c r="I351" i="37"/>
  <c r="L351" i="37" s="1"/>
  <c r="V350" i="37"/>
  <c r="L350" i="37"/>
  <c r="N350" i="37" s="1"/>
  <c r="K350" i="37"/>
  <c r="T350" i="37" s="1"/>
  <c r="I350" i="37"/>
  <c r="V349" i="37"/>
  <c r="T349" i="37"/>
  <c r="K349" i="37"/>
  <c r="U349" i="37" s="1"/>
  <c r="I349" i="37"/>
  <c r="L349" i="37" s="1"/>
  <c r="S347" i="37"/>
  <c r="Q347" i="37"/>
  <c r="O347" i="37"/>
  <c r="V346" i="37"/>
  <c r="N346" i="37"/>
  <c r="K346" i="37"/>
  <c r="T346" i="37" s="1"/>
  <c r="I346" i="37"/>
  <c r="L346" i="37" s="1"/>
  <c r="V345" i="37"/>
  <c r="U345" i="37"/>
  <c r="L345" i="37"/>
  <c r="N345" i="37" s="1"/>
  <c r="K345" i="37"/>
  <c r="T345" i="37" s="1"/>
  <c r="I345" i="37"/>
  <c r="W344" i="37"/>
  <c r="V344" i="37"/>
  <c r="U344" i="37"/>
  <c r="T344" i="37"/>
  <c r="K344" i="37"/>
  <c r="I344" i="37"/>
  <c r="L344" i="37" s="1"/>
  <c r="N344" i="37" s="1"/>
  <c r="V343" i="37"/>
  <c r="N343" i="37"/>
  <c r="L343" i="37"/>
  <c r="K343" i="37"/>
  <c r="I343" i="37"/>
  <c r="V342" i="37"/>
  <c r="U342" i="37"/>
  <c r="N342" i="37"/>
  <c r="L342" i="37"/>
  <c r="K342" i="37"/>
  <c r="T342" i="37" s="1"/>
  <c r="I342" i="37"/>
  <c r="V341" i="37"/>
  <c r="U341" i="37"/>
  <c r="K341" i="37"/>
  <c r="T341" i="37" s="1"/>
  <c r="I341" i="37"/>
  <c r="L341" i="37" s="1"/>
  <c r="N341" i="37" s="1"/>
  <c r="V340" i="37"/>
  <c r="V347" i="37" s="1"/>
  <c r="L340" i="37"/>
  <c r="L347" i="37" s="1"/>
  <c r="K340" i="37"/>
  <c r="T340" i="37" s="1"/>
  <c r="I340" i="37"/>
  <c r="S338" i="37"/>
  <c r="Q338" i="37"/>
  <c r="O338" i="37"/>
  <c r="V337" i="37"/>
  <c r="L337" i="37"/>
  <c r="N337" i="37" s="1"/>
  <c r="K337" i="37"/>
  <c r="I337" i="37"/>
  <c r="V336" i="37"/>
  <c r="T336" i="37"/>
  <c r="L336" i="37"/>
  <c r="K336" i="37"/>
  <c r="U336" i="37" s="1"/>
  <c r="I336" i="37"/>
  <c r="V335" i="37"/>
  <c r="U335" i="37"/>
  <c r="T335" i="37"/>
  <c r="K335" i="37"/>
  <c r="I335" i="37"/>
  <c r="L335" i="37" s="1"/>
  <c r="V334" i="37"/>
  <c r="U334" i="37"/>
  <c r="K334" i="37"/>
  <c r="T334" i="37" s="1"/>
  <c r="I334" i="37"/>
  <c r="L334" i="37" s="1"/>
  <c r="V333" i="37"/>
  <c r="L333" i="37"/>
  <c r="N333" i="37" s="1"/>
  <c r="K333" i="37"/>
  <c r="U333" i="37" s="1"/>
  <c r="I333" i="37"/>
  <c r="V332" i="37"/>
  <c r="U332" i="37"/>
  <c r="T332" i="37"/>
  <c r="K332" i="37"/>
  <c r="I332" i="37"/>
  <c r="L332" i="37" s="1"/>
  <c r="L338" i="37" s="1"/>
  <c r="V331" i="37"/>
  <c r="L331" i="37"/>
  <c r="N331" i="37" s="1"/>
  <c r="K331" i="37"/>
  <c r="I331" i="37"/>
  <c r="S329" i="37"/>
  <c r="Q329" i="37"/>
  <c r="O329" i="37"/>
  <c r="V328" i="37"/>
  <c r="T328" i="37"/>
  <c r="K328" i="37"/>
  <c r="U328" i="37" s="1"/>
  <c r="I328" i="37"/>
  <c r="L328" i="37" s="1"/>
  <c r="V327" i="37"/>
  <c r="U327" i="37"/>
  <c r="K327" i="37"/>
  <c r="T327" i="37" s="1"/>
  <c r="I327" i="37"/>
  <c r="L327" i="37" s="1"/>
  <c r="V326" i="37"/>
  <c r="T326" i="37"/>
  <c r="L326" i="37"/>
  <c r="N326" i="37" s="1"/>
  <c r="K326" i="37"/>
  <c r="U326" i="37" s="1"/>
  <c r="I326" i="37"/>
  <c r="V325" i="37"/>
  <c r="N325" i="37"/>
  <c r="K325" i="37"/>
  <c r="I325" i="37"/>
  <c r="L325" i="37" s="1"/>
  <c r="V324" i="37"/>
  <c r="U324" i="37"/>
  <c r="L324" i="37"/>
  <c r="K324" i="37"/>
  <c r="T324" i="37" s="1"/>
  <c r="I324" i="37"/>
  <c r="V323" i="37"/>
  <c r="T323" i="37"/>
  <c r="L323" i="37"/>
  <c r="N323" i="37" s="1"/>
  <c r="K323" i="37"/>
  <c r="U323" i="37" s="1"/>
  <c r="I323" i="37"/>
  <c r="V322" i="37"/>
  <c r="V329" i="37" s="1"/>
  <c r="N322" i="37"/>
  <c r="K322" i="37"/>
  <c r="T322" i="37" s="1"/>
  <c r="I322" i="37"/>
  <c r="L322" i="37" s="1"/>
  <c r="S320" i="37"/>
  <c r="Q320" i="37"/>
  <c r="O320" i="37"/>
  <c r="V319" i="37"/>
  <c r="U319" i="37"/>
  <c r="T319" i="37"/>
  <c r="L319" i="37"/>
  <c r="K319" i="37"/>
  <c r="I319" i="37"/>
  <c r="V318" i="37"/>
  <c r="T318" i="37"/>
  <c r="K318" i="37"/>
  <c r="U318" i="37" s="1"/>
  <c r="I318" i="37"/>
  <c r="L318" i="37" s="1"/>
  <c r="V317" i="37"/>
  <c r="T317" i="37"/>
  <c r="K317" i="37"/>
  <c r="U317" i="37" s="1"/>
  <c r="I317" i="37"/>
  <c r="L317" i="37" s="1"/>
  <c r="V316" i="37"/>
  <c r="U316" i="37"/>
  <c r="T316" i="37"/>
  <c r="L316" i="37"/>
  <c r="K316" i="37"/>
  <c r="I316" i="37"/>
  <c r="V315" i="37"/>
  <c r="U315" i="37"/>
  <c r="T315" i="37"/>
  <c r="K315" i="37"/>
  <c r="I315" i="37"/>
  <c r="L315" i="37" s="1"/>
  <c r="N315" i="37" s="1"/>
  <c r="V314" i="37"/>
  <c r="N314" i="37"/>
  <c r="L314" i="37"/>
  <c r="K314" i="37"/>
  <c r="I314" i="37"/>
  <c r="V313" i="37"/>
  <c r="V320" i="37" s="1"/>
  <c r="U313" i="37"/>
  <c r="T313" i="37"/>
  <c r="L313" i="37"/>
  <c r="K313" i="37"/>
  <c r="I313" i="37"/>
  <c r="S311" i="37"/>
  <c r="Q311" i="37"/>
  <c r="O311" i="37"/>
  <c r="V310" i="37"/>
  <c r="N310" i="37"/>
  <c r="L310" i="37"/>
  <c r="K310" i="37"/>
  <c r="I310" i="37"/>
  <c r="V309" i="37"/>
  <c r="U309" i="37"/>
  <c r="T309" i="37"/>
  <c r="N309" i="37"/>
  <c r="K309" i="37"/>
  <c r="I309" i="37"/>
  <c r="L309" i="37" s="1"/>
  <c r="W309" i="37" s="1"/>
  <c r="V308" i="37"/>
  <c r="V311" i="37" s="1"/>
  <c r="K308" i="37"/>
  <c r="T308" i="37" s="1"/>
  <c r="I308" i="37"/>
  <c r="L308" i="37" s="1"/>
  <c r="N308" i="37" s="1"/>
  <c r="V307" i="37"/>
  <c r="U307" i="37"/>
  <c r="L307" i="37"/>
  <c r="N307" i="37" s="1"/>
  <c r="W307" i="37" s="1"/>
  <c r="K307" i="37"/>
  <c r="T307" i="37" s="1"/>
  <c r="I307" i="37"/>
  <c r="V306" i="37"/>
  <c r="U306" i="37"/>
  <c r="T306" i="37"/>
  <c r="K306" i="37"/>
  <c r="I306" i="37"/>
  <c r="L306" i="37" s="1"/>
  <c r="N306" i="37" s="1"/>
  <c r="V305" i="37"/>
  <c r="N305" i="37"/>
  <c r="L305" i="37"/>
  <c r="L311" i="37" s="1"/>
  <c r="K305" i="37"/>
  <c r="I305" i="37"/>
  <c r="V304" i="37"/>
  <c r="U304" i="37"/>
  <c r="N304" i="37"/>
  <c r="L304" i="37"/>
  <c r="K304" i="37"/>
  <c r="T304" i="37" s="1"/>
  <c r="I304" i="37"/>
  <c r="S302" i="37"/>
  <c r="Q302" i="37"/>
  <c r="O302" i="37"/>
  <c r="L302" i="37"/>
  <c r="V301" i="37"/>
  <c r="N301" i="37"/>
  <c r="L301" i="37"/>
  <c r="K301" i="37"/>
  <c r="I301" i="37"/>
  <c r="V300" i="37"/>
  <c r="U300" i="37"/>
  <c r="T300" i="37"/>
  <c r="L300" i="37"/>
  <c r="K300" i="37"/>
  <c r="I300" i="37"/>
  <c r="V299" i="37"/>
  <c r="T299" i="37"/>
  <c r="K299" i="37"/>
  <c r="U299" i="37" s="1"/>
  <c r="I299" i="37"/>
  <c r="L299" i="37" s="1"/>
  <c r="V298" i="37"/>
  <c r="T298" i="37"/>
  <c r="K298" i="37"/>
  <c r="U298" i="37" s="1"/>
  <c r="I298" i="37"/>
  <c r="L298" i="37" s="1"/>
  <c r="V297" i="37"/>
  <c r="U297" i="37"/>
  <c r="T297" i="37"/>
  <c r="L297" i="37"/>
  <c r="K297" i="37"/>
  <c r="I297" i="37"/>
  <c r="W296" i="37"/>
  <c r="V296" i="37"/>
  <c r="U296" i="37"/>
  <c r="T296" i="37"/>
  <c r="K296" i="37"/>
  <c r="I296" i="37"/>
  <c r="L296" i="37" s="1"/>
  <c r="N296" i="37" s="1"/>
  <c r="V295" i="37"/>
  <c r="V302" i="37" s="1"/>
  <c r="N295" i="37"/>
  <c r="L295" i="37"/>
  <c r="K295" i="37"/>
  <c r="I295" i="37"/>
  <c r="S293" i="37"/>
  <c r="Q293" i="37"/>
  <c r="O293" i="37"/>
  <c r="V292" i="37"/>
  <c r="T292" i="37"/>
  <c r="K292" i="37"/>
  <c r="U292" i="37" s="1"/>
  <c r="I292" i="37"/>
  <c r="L292" i="37" s="1"/>
  <c r="V291" i="37"/>
  <c r="U291" i="37"/>
  <c r="T291" i="37"/>
  <c r="L291" i="37"/>
  <c r="K291" i="37"/>
  <c r="I291" i="37"/>
  <c r="V290" i="37"/>
  <c r="T290" i="37"/>
  <c r="K290" i="37"/>
  <c r="U290" i="37" s="1"/>
  <c r="I290" i="37"/>
  <c r="L290" i="37" s="1"/>
  <c r="V289" i="37"/>
  <c r="T289" i="37"/>
  <c r="K289" i="37"/>
  <c r="U289" i="37" s="1"/>
  <c r="I289" i="37"/>
  <c r="L289" i="37" s="1"/>
  <c r="V288" i="37"/>
  <c r="U288" i="37"/>
  <c r="T288" i="37"/>
  <c r="L288" i="37"/>
  <c r="K288" i="37"/>
  <c r="I288" i="37"/>
  <c r="V287" i="37"/>
  <c r="T287" i="37"/>
  <c r="K287" i="37"/>
  <c r="U287" i="37" s="1"/>
  <c r="I287" i="37"/>
  <c r="L287" i="37" s="1"/>
  <c r="V286" i="37"/>
  <c r="T286" i="37"/>
  <c r="K286" i="37"/>
  <c r="U286" i="37" s="1"/>
  <c r="I286" i="37"/>
  <c r="L286" i="37" s="1"/>
  <c r="S284" i="37"/>
  <c r="Q284" i="37"/>
  <c r="O284" i="37"/>
  <c r="V283" i="37"/>
  <c r="L283" i="37"/>
  <c r="N283" i="37" s="1"/>
  <c r="K283" i="37"/>
  <c r="T283" i="37" s="1"/>
  <c r="I283" i="37"/>
  <c r="V282" i="37"/>
  <c r="N282" i="37"/>
  <c r="L282" i="37"/>
  <c r="K282" i="37"/>
  <c r="I282" i="37"/>
  <c r="V281" i="37"/>
  <c r="U281" i="37"/>
  <c r="K281" i="37"/>
  <c r="T281" i="37" s="1"/>
  <c r="I281" i="37"/>
  <c r="L281" i="37" s="1"/>
  <c r="N281" i="37" s="1"/>
  <c r="V280" i="37"/>
  <c r="U280" i="37"/>
  <c r="L280" i="37"/>
  <c r="N280" i="37" s="1"/>
  <c r="K280" i="37"/>
  <c r="T280" i="37" s="1"/>
  <c r="W280" i="37" s="1"/>
  <c r="I280" i="37"/>
  <c r="V279" i="37"/>
  <c r="N279" i="37"/>
  <c r="L279" i="37"/>
  <c r="K279" i="37"/>
  <c r="I279" i="37"/>
  <c r="V278" i="37"/>
  <c r="V284" i="37" s="1"/>
  <c r="U278" i="37"/>
  <c r="N278" i="37"/>
  <c r="K278" i="37"/>
  <c r="T278" i="37" s="1"/>
  <c r="I278" i="37"/>
  <c r="L278" i="37" s="1"/>
  <c r="V277" i="37"/>
  <c r="U277" i="37"/>
  <c r="L277" i="37"/>
  <c r="N277" i="37" s="1"/>
  <c r="K277" i="37"/>
  <c r="T277" i="37" s="1"/>
  <c r="I277" i="37"/>
  <c r="S275" i="37"/>
  <c r="Q275" i="37"/>
  <c r="O275" i="37"/>
  <c r="V274" i="37"/>
  <c r="T274" i="37"/>
  <c r="K274" i="37"/>
  <c r="U274" i="37" s="1"/>
  <c r="I274" i="37"/>
  <c r="L274" i="37" s="1"/>
  <c r="V273" i="37"/>
  <c r="T273" i="37"/>
  <c r="K273" i="37"/>
  <c r="U273" i="37" s="1"/>
  <c r="I273" i="37"/>
  <c r="L273" i="37" s="1"/>
  <c r="V272" i="37"/>
  <c r="U272" i="37"/>
  <c r="T272" i="37"/>
  <c r="L272" i="37"/>
  <c r="K272" i="37"/>
  <c r="I272" i="37"/>
  <c r="V271" i="37"/>
  <c r="T271" i="37"/>
  <c r="K271" i="37"/>
  <c r="U271" i="37" s="1"/>
  <c r="I271" i="37"/>
  <c r="L271" i="37" s="1"/>
  <c r="V270" i="37"/>
  <c r="T270" i="37"/>
  <c r="K270" i="37"/>
  <c r="U270" i="37" s="1"/>
  <c r="I270" i="37"/>
  <c r="L270" i="37" s="1"/>
  <c r="V269" i="37"/>
  <c r="U269" i="37"/>
  <c r="T269" i="37"/>
  <c r="L269" i="37"/>
  <c r="K269" i="37"/>
  <c r="I269" i="37"/>
  <c r="V268" i="37"/>
  <c r="T268" i="37"/>
  <c r="K268" i="37"/>
  <c r="U268" i="37" s="1"/>
  <c r="I268" i="37"/>
  <c r="L268" i="37" s="1"/>
  <c r="V266" i="37"/>
  <c r="S266" i="37"/>
  <c r="Q266" i="37"/>
  <c r="O266" i="37"/>
  <c r="V265" i="37"/>
  <c r="U265" i="37"/>
  <c r="N265" i="37"/>
  <c r="K265" i="37"/>
  <c r="T265" i="37" s="1"/>
  <c r="I265" i="37"/>
  <c r="L265" i="37" s="1"/>
  <c r="V264" i="37"/>
  <c r="U264" i="37"/>
  <c r="L264" i="37"/>
  <c r="K264" i="37"/>
  <c r="T264" i="37" s="1"/>
  <c r="I264" i="37"/>
  <c r="V263" i="37"/>
  <c r="T263" i="37"/>
  <c r="N263" i="37"/>
  <c r="W263" i="37" s="1"/>
  <c r="L263" i="37"/>
  <c r="K263" i="37"/>
  <c r="U263" i="37" s="1"/>
  <c r="I263" i="37"/>
  <c r="V262" i="37"/>
  <c r="U262" i="37"/>
  <c r="N262" i="37"/>
  <c r="K262" i="37"/>
  <c r="T262" i="37" s="1"/>
  <c r="I262" i="37"/>
  <c r="L262" i="37" s="1"/>
  <c r="V261" i="37"/>
  <c r="U261" i="37"/>
  <c r="L261" i="37"/>
  <c r="K261" i="37"/>
  <c r="T261" i="37" s="1"/>
  <c r="I261" i="37"/>
  <c r="V260" i="37"/>
  <c r="T260" i="37"/>
  <c r="N260" i="37"/>
  <c r="W260" i="37" s="1"/>
  <c r="L260" i="37"/>
  <c r="K260" i="37"/>
  <c r="U260" i="37" s="1"/>
  <c r="I260" i="37"/>
  <c r="V259" i="37"/>
  <c r="U259" i="37"/>
  <c r="U266" i="37" s="1"/>
  <c r="N259" i="37"/>
  <c r="K259" i="37"/>
  <c r="T259" i="37" s="1"/>
  <c r="I259" i="37"/>
  <c r="L259" i="37" s="1"/>
  <c r="S257" i="37"/>
  <c r="Q257" i="37"/>
  <c r="O257" i="37"/>
  <c r="V256" i="37"/>
  <c r="U256" i="37"/>
  <c r="T256" i="37"/>
  <c r="L256" i="37"/>
  <c r="K256" i="37"/>
  <c r="I256" i="37"/>
  <c r="V255" i="37"/>
  <c r="T255" i="37"/>
  <c r="L255" i="37"/>
  <c r="K255" i="37"/>
  <c r="U255" i="37" s="1"/>
  <c r="I255" i="37"/>
  <c r="V254" i="37"/>
  <c r="T254" i="37"/>
  <c r="L254" i="37"/>
  <c r="K254" i="37"/>
  <c r="U254" i="37" s="1"/>
  <c r="I254" i="37"/>
  <c r="V253" i="37"/>
  <c r="U253" i="37"/>
  <c r="T253" i="37"/>
  <c r="L253" i="37"/>
  <c r="K253" i="37"/>
  <c r="I253" i="37"/>
  <c r="V252" i="37"/>
  <c r="T252" i="37"/>
  <c r="L252" i="37"/>
  <c r="K252" i="37"/>
  <c r="U252" i="37" s="1"/>
  <c r="I252" i="37"/>
  <c r="V251" i="37"/>
  <c r="T251" i="37"/>
  <c r="L251" i="37"/>
  <c r="K251" i="37"/>
  <c r="U251" i="37" s="1"/>
  <c r="I251" i="37"/>
  <c r="V250" i="37"/>
  <c r="U250" i="37"/>
  <c r="U257" i="37" s="1"/>
  <c r="T250" i="37"/>
  <c r="T257" i="37" s="1"/>
  <c r="L250" i="37"/>
  <c r="K250" i="37"/>
  <c r="I250" i="37"/>
  <c r="S248" i="37"/>
  <c r="Q248" i="37"/>
  <c r="O248" i="37"/>
  <c r="V247" i="37"/>
  <c r="U247" i="37"/>
  <c r="N247" i="37"/>
  <c r="L247" i="37"/>
  <c r="K247" i="37"/>
  <c r="T247" i="37" s="1"/>
  <c r="I247" i="37"/>
  <c r="W246" i="37"/>
  <c r="V246" i="37"/>
  <c r="U246" i="37"/>
  <c r="K246" i="37"/>
  <c r="T246" i="37" s="1"/>
  <c r="I246" i="37"/>
  <c r="L246" i="37" s="1"/>
  <c r="N246" i="37" s="1"/>
  <c r="V245" i="37"/>
  <c r="L245" i="37"/>
  <c r="N245" i="37" s="1"/>
  <c r="K245" i="37"/>
  <c r="T245" i="37" s="1"/>
  <c r="I245" i="37"/>
  <c r="V244" i="37"/>
  <c r="U244" i="37"/>
  <c r="T244" i="37"/>
  <c r="N244" i="37"/>
  <c r="W244" i="37" s="1"/>
  <c r="L244" i="37"/>
  <c r="K244" i="37"/>
  <c r="I244" i="37"/>
  <c r="V243" i="37"/>
  <c r="V248" i="37" s="1"/>
  <c r="U243" i="37"/>
  <c r="N243" i="37"/>
  <c r="K243" i="37"/>
  <c r="T243" i="37" s="1"/>
  <c r="I243" i="37"/>
  <c r="L243" i="37" s="1"/>
  <c r="V242" i="37"/>
  <c r="U242" i="37"/>
  <c r="N242" i="37"/>
  <c r="W242" i="37" s="1"/>
  <c r="L242" i="37"/>
  <c r="K242" i="37"/>
  <c r="T242" i="37" s="1"/>
  <c r="I242" i="37"/>
  <c r="V241" i="37"/>
  <c r="U241" i="37"/>
  <c r="N241" i="37"/>
  <c r="N248" i="37" s="1"/>
  <c r="L241" i="37"/>
  <c r="K241" i="37"/>
  <c r="T241" i="37" s="1"/>
  <c r="I241" i="37"/>
  <c r="S239" i="37"/>
  <c r="Q239" i="37"/>
  <c r="O239" i="37"/>
  <c r="V238" i="37"/>
  <c r="T238" i="37"/>
  <c r="L238" i="37"/>
  <c r="K238" i="37"/>
  <c r="U238" i="37" s="1"/>
  <c r="I238" i="37"/>
  <c r="V237" i="37"/>
  <c r="U237" i="37"/>
  <c r="T237" i="37"/>
  <c r="L237" i="37"/>
  <c r="K237" i="37"/>
  <c r="I237" i="37"/>
  <c r="V236" i="37"/>
  <c r="L236" i="37"/>
  <c r="N236" i="37" s="1"/>
  <c r="K236" i="37"/>
  <c r="I236" i="37"/>
  <c r="V235" i="37"/>
  <c r="T235" i="37"/>
  <c r="L235" i="37"/>
  <c r="K235" i="37"/>
  <c r="U235" i="37" s="1"/>
  <c r="I235" i="37"/>
  <c r="V234" i="37"/>
  <c r="U234" i="37"/>
  <c r="T234" i="37"/>
  <c r="K234" i="37"/>
  <c r="I234" i="37"/>
  <c r="L234" i="37" s="1"/>
  <c r="N234" i="37" s="1"/>
  <c r="V233" i="37"/>
  <c r="U233" i="37"/>
  <c r="L233" i="37"/>
  <c r="N233" i="37" s="1"/>
  <c r="K233" i="37"/>
  <c r="T233" i="37" s="1"/>
  <c r="I233" i="37"/>
  <c r="V232" i="37"/>
  <c r="V239" i="37" s="1"/>
  <c r="K232" i="37"/>
  <c r="U232" i="37" s="1"/>
  <c r="I232" i="37"/>
  <c r="L232" i="37" s="1"/>
  <c r="V230" i="37"/>
  <c r="S230" i="37"/>
  <c r="Q230" i="37"/>
  <c r="O230" i="37"/>
  <c r="V229" i="37"/>
  <c r="U229" i="37"/>
  <c r="L229" i="37"/>
  <c r="K229" i="37"/>
  <c r="T229" i="37" s="1"/>
  <c r="I229" i="37"/>
  <c r="V228" i="37"/>
  <c r="U228" i="37"/>
  <c r="T228" i="37"/>
  <c r="L228" i="37"/>
  <c r="K228" i="37"/>
  <c r="I228" i="37"/>
  <c r="V227" i="37"/>
  <c r="T227" i="37"/>
  <c r="K227" i="37"/>
  <c r="U227" i="37" s="1"/>
  <c r="I227" i="37"/>
  <c r="L227" i="37" s="1"/>
  <c r="N227" i="37" s="1"/>
  <c r="V226" i="37"/>
  <c r="K226" i="37"/>
  <c r="T226" i="37" s="1"/>
  <c r="I226" i="37"/>
  <c r="L226" i="37" s="1"/>
  <c r="N226" i="37" s="1"/>
  <c r="V225" i="37"/>
  <c r="U225" i="37"/>
  <c r="T225" i="37"/>
  <c r="L225" i="37"/>
  <c r="K225" i="37"/>
  <c r="I225" i="37"/>
  <c r="V224" i="37"/>
  <c r="U224" i="37"/>
  <c r="T224" i="37"/>
  <c r="K224" i="37"/>
  <c r="I224" i="37"/>
  <c r="L224" i="37" s="1"/>
  <c r="V223" i="37"/>
  <c r="U223" i="37"/>
  <c r="L223" i="37"/>
  <c r="K223" i="37"/>
  <c r="T223" i="37" s="1"/>
  <c r="I223" i="37"/>
  <c r="S221" i="37"/>
  <c r="Q221" i="37"/>
  <c r="O221" i="37"/>
  <c r="V220" i="37"/>
  <c r="K220" i="37"/>
  <c r="U220" i="37" s="1"/>
  <c r="I220" i="37"/>
  <c r="L220" i="37" s="1"/>
  <c r="N220" i="37" s="1"/>
  <c r="V219" i="37"/>
  <c r="L219" i="37"/>
  <c r="N219" i="37" s="1"/>
  <c r="K219" i="37"/>
  <c r="I219" i="37"/>
  <c r="V218" i="37"/>
  <c r="U218" i="37"/>
  <c r="T218" i="37"/>
  <c r="L218" i="37"/>
  <c r="K218" i="37"/>
  <c r="I218" i="37"/>
  <c r="V217" i="37"/>
  <c r="U217" i="37"/>
  <c r="T217" i="37"/>
  <c r="K217" i="37"/>
  <c r="I217" i="37"/>
  <c r="L217" i="37" s="1"/>
  <c r="V216" i="37"/>
  <c r="T216" i="37"/>
  <c r="L216" i="37"/>
  <c r="K216" i="37"/>
  <c r="U216" i="37" s="1"/>
  <c r="I216" i="37"/>
  <c r="V215" i="37"/>
  <c r="U215" i="37"/>
  <c r="T215" i="37"/>
  <c r="K215" i="37"/>
  <c r="I215" i="37"/>
  <c r="L215" i="37" s="1"/>
  <c r="V214" i="37"/>
  <c r="K214" i="37"/>
  <c r="U214" i="37" s="1"/>
  <c r="I214" i="37"/>
  <c r="L214" i="37" s="1"/>
  <c r="S212" i="37"/>
  <c r="Q212" i="37"/>
  <c r="O212" i="37"/>
  <c r="V211" i="37"/>
  <c r="U211" i="37"/>
  <c r="T211" i="37"/>
  <c r="N211" i="37"/>
  <c r="K211" i="37"/>
  <c r="I211" i="37"/>
  <c r="L211" i="37" s="1"/>
  <c r="V210" i="37"/>
  <c r="U210" i="37"/>
  <c r="K210" i="37"/>
  <c r="T210" i="37" s="1"/>
  <c r="I210" i="37"/>
  <c r="L210" i="37" s="1"/>
  <c r="V209" i="37"/>
  <c r="U209" i="37"/>
  <c r="N209" i="37"/>
  <c r="L209" i="37"/>
  <c r="K209" i="37"/>
  <c r="T209" i="37" s="1"/>
  <c r="I209" i="37"/>
  <c r="V208" i="37"/>
  <c r="K208" i="37"/>
  <c r="U208" i="37" s="1"/>
  <c r="I208" i="37"/>
  <c r="L208" i="37" s="1"/>
  <c r="N208" i="37" s="1"/>
  <c r="V207" i="37"/>
  <c r="L207" i="37"/>
  <c r="N207" i="37" s="1"/>
  <c r="K207" i="37"/>
  <c r="I207" i="37"/>
  <c r="V206" i="37"/>
  <c r="T206" i="37"/>
  <c r="N206" i="37"/>
  <c r="W206" i="37" s="1"/>
  <c r="L206" i="37"/>
  <c r="K206" i="37"/>
  <c r="U206" i="37" s="1"/>
  <c r="I206" i="37"/>
  <c r="V205" i="37"/>
  <c r="V212" i="37" s="1"/>
  <c r="U205" i="37"/>
  <c r="N205" i="37"/>
  <c r="K205" i="37"/>
  <c r="T205" i="37" s="1"/>
  <c r="I205" i="37"/>
  <c r="L205" i="37" s="1"/>
  <c r="S203" i="37"/>
  <c r="Q203" i="37"/>
  <c r="O203" i="37"/>
  <c r="V202" i="37"/>
  <c r="U202" i="37"/>
  <c r="T202" i="37"/>
  <c r="L202" i="37"/>
  <c r="K202" i="37"/>
  <c r="I202" i="37"/>
  <c r="V201" i="37"/>
  <c r="U201" i="37"/>
  <c r="T201" i="37"/>
  <c r="L201" i="37"/>
  <c r="K201" i="37"/>
  <c r="I201" i="37"/>
  <c r="V200" i="37"/>
  <c r="T200" i="37"/>
  <c r="K200" i="37"/>
  <c r="U200" i="37" s="1"/>
  <c r="I200" i="37"/>
  <c r="L200" i="37" s="1"/>
  <c r="V199" i="37"/>
  <c r="U199" i="37"/>
  <c r="T199" i="37"/>
  <c r="L199" i="37"/>
  <c r="N199" i="37" s="1"/>
  <c r="K199" i="37"/>
  <c r="I199" i="37"/>
  <c r="V198" i="37"/>
  <c r="V203" i="37" s="1"/>
  <c r="T198" i="37"/>
  <c r="K198" i="37"/>
  <c r="U198" i="37" s="1"/>
  <c r="I198" i="37"/>
  <c r="L198" i="37" s="1"/>
  <c r="V197" i="37"/>
  <c r="K197" i="37"/>
  <c r="I197" i="37"/>
  <c r="L197" i="37" s="1"/>
  <c r="N197" i="37" s="1"/>
  <c r="V196" i="37"/>
  <c r="U196" i="37"/>
  <c r="T196" i="37"/>
  <c r="L196" i="37"/>
  <c r="L203" i="37" s="1"/>
  <c r="K196" i="37"/>
  <c r="I196" i="37"/>
  <c r="S194" i="37"/>
  <c r="Q194" i="37"/>
  <c r="O194" i="37"/>
  <c r="V193" i="37"/>
  <c r="L193" i="37"/>
  <c r="N193" i="37" s="1"/>
  <c r="K193" i="37"/>
  <c r="I193" i="37"/>
  <c r="V192" i="37"/>
  <c r="N192" i="37"/>
  <c r="K192" i="37"/>
  <c r="I192" i="37"/>
  <c r="L192" i="37" s="1"/>
  <c r="V191" i="37"/>
  <c r="U191" i="37"/>
  <c r="K191" i="37"/>
  <c r="T191" i="37" s="1"/>
  <c r="I191" i="37"/>
  <c r="L191" i="37" s="1"/>
  <c r="V190" i="37"/>
  <c r="U190" i="37"/>
  <c r="T190" i="37"/>
  <c r="L190" i="37"/>
  <c r="K190" i="37"/>
  <c r="I190" i="37"/>
  <c r="V189" i="37"/>
  <c r="V194" i="37" s="1"/>
  <c r="T189" i="37"/>
  <c r="W189" i="37" s="1"/>
  <c r="K189" i="37"/>
  <c r="U189" i="37" s="1"/>
  <c r="I189" i="37"/>
  <c r="L189" i="37" s="1"/>
  <c r="N189" i="37" s="1"/>
  <c r="V188" i="37"/>
  <c r="U188" i="37"/>
  <c r="K188" i="37"/>
  <c r="T188" i="37" s="1"/>
  <c r="W188" i="37" s="1"/>
  <c r="I188" i="37"/>
  <c r="L188" i="37" s="1"/>
  <c r="N188" i="37" s="1"/>
  <c r="V187" i="37"/>
  <c r="U187" i="37"/>
  <c r="T187" i="37"/>
  <c r="N187" i="37"/>
  <c r="L187" i="37"/>
  <c r="K187" i="37"/>
  <c r="I187" i="37"/>
  <c r="S185" i="37"/>
  <c r="Q185" i="37"/>
  <c r="O185" i="37"/>
  <c r="V184" i="37"/>
  <c r="T184" i="37"/>
  <c r="W184" i="37" s="1"/>
  <c r="K184" i="37"/>
  <c r="U184" i="37" s="1"/>
  <c r="I184" i="37"/>
  <c r="L184" i="37" s="1"/>
  <c r="N184" i="37" s="1"/>
  <c r="V183" i="37"/>
  <c r="U183" i="37"/>
  <c r="T183" i="37"/>
  <c r="L183" i="37"/>
  <c r="K183" i="37"/>
  <c r="I183" i="37"/>
  <c r="V182" i="37"/>
  <c r="U182" i="37"/>
  <c r="T182" i="37"/>
  <c r="L182" i="37"/>
  <c r="N182" i="37" s="1"/>
  <c r="K182" i="37"/>
  <c r="I182" i="37"/>
  <c r="V181" i="37"/>
  <c r="N181" i="37"/>
  <c r="K181" i="37"/>
  <c r="U181" i="37" s="1"/>
  <c r="I181" i="37"/>
  <c r="L181" i="37" s="1"/>
  <c r="V180" i="37"/>
  <c r="U180" i="37"/>
  <c r="T180" i="37"/>
  <c r="L180" i="37"/>
  <c r="K180" i="37"/>
  <c r="I180" i="37"/>
  <c r="V179" i="37"/>
  <c r="V185" i="37" s="1"/>
  <c r="K179" i="37"/>
  <c r="U179" i="37" s="1"/>
  <c r="I179" i="37"/>
  <c r="L179" i="37" s="1"/>
  <c r="N179" i="37" s="1"/>
  <c r="V178" i="37"/>
  <c r="K178" i="37"/>
  <c r="U178" i="37" s="1"/>
  <c r="U185" i="37" s="1"/>
  <c r="I178" i="37"/>
  <c r="L178" i="37" s="1"/>
  <c r="S176" i="37"/>
  <c r="Q176" i="37"/>
  <c r="O176" i="37"/>
  <c r="V175" i="37"/>
  <c r="K175" i="37"/>
  <c r="T175" i="37" s="1"/>
  <c r="I175" i="37"/>
  <c r="L175" i="37" s="1"/>
  <c r="N175" i="37" s="1"/>
  <c r="V174" i="37"/>
  <c r="N174" i="37"/>
  <c r="L174" i="37"/>
  <c r="K174" i="37"/>
  <c r="T174" i="37" s="1"/>
  <c r="I174" i="37"/>
  <c r="V173" i="37"/>
  <c r="K173" i="37"/>
  <c r="T173" i="37" s="1"/>
  <c r="I173" i="37"/>
  <c r="L173" i="37" s="1"/>
  <c r="N173" i="37" s="1"/>
  <c r="V172" i="37"/>
  <c r="N172" i="37"/>
  <c r="L172" i="37"/>
  <c r="K172" i="37"/>
  <c r="I172" i="37"/>
  <c r="V171" i="37"/>
  <c r="N171" i="37"/>
  <c r="L171" i="37"/>
  <c r="K171" i="37"/>
  <c r="U171" i="37" s="1"/>
  <c r="I171" i="37"/>
  <c r="V170" i="37"/>
  <c r="U170" i="37"/>
  <c r="K170" i="37"/>
  <c r="T170" i="37" s="1"/>
  <c r="I170" i="37"/>
  <c r="L170" i="37" s="1"/>
  <c r="N170" i="37" s="1"/>
  <c r="V169" i="37"/>
  <c r="K169" i="37"/>
  <c r="I169" i="37"/>
  <c r="L169" i="37" s="1"/>
  <c r="N169" i="37" s="1"/>
  <c r="S167" i="37"/>
  <c r="Q167" i="37"/>
  <c r="O167" i="37"/>
  <c r="V166" i="37"/>
  <c r="L166" i="37"/>
  <c r="K166" i="37"/>
  <c r="U166" i="37" s="1"/>
  <c r="I166" i="37"/>
  <c r="V165" i="37"/>
  <c r="T165" i="37"/>
  <c r="K165" i="37"/>
  <c r="U165" i="37" s="1"/>
  <c r="I165" i="37"/>
  <c r="L165" i="37" s="1"/>
  <c r="V164" i="37"/>
  <c r="U164" i="37"/>
  <c r="T164" i="37"/>
  <c r="K164" i="37"/>
  <c r="I164" i="37"/>
  <c r="L164" i="37" s="1"/>
  <c r="V163" i="37"/>
  <c r="U163" i="37"/>
  <c r="K163" i="37"/>
  <c r="T163" i="37" s="1"/>
  <c r="I163" i="37"/>
  <c r="L163" i="37" s="1"/>
  <c r="V162" i="37"/>
  <c r="K162" i="37"/>
  <c r="I162" i="37"/>
  <c r="L162" i="37" s="1"/>
  <c r="N162" i="37" s="1"/>
  <c r="V161" i="37"/>
  <c r="U161" i="37"/>
  <c r="T161" i="37"/>
  <c r="K161" i="37"/>
  <c r="I161" i="37"/>
  <c r="L161" i="37" s="1"/>
  <c r="V160" i="37"/>
  <c r="V167" i="37" s="1"/>
  <c r="T160" i="37"/>
  <c r="L160" i="37"/>
  <c r="K160" i="37"/>
  <c r="U160" i="37" s="1"/>
  <c r="I160" i="37"/>
  <c r="S158" i="37"/>
  <c r="Q158" i="37"/>
  <c r="O158" i="37"/>
  <c r="V157" i="37"/>
  <c r="U157" i="37"/>
  <c r="T157" i="37"/>
  <c r="K157" i="37"/>
  <c r="I157" i="37"/>
  <c r="L157" i="37" s="1"/>
  <c r="V156" i="37"/>
  <c r="U156" i="37"/>
  <c r="L156" i="37"/>
  <c r="N156" i="37" s="1"/>
  <c r="K156" i="37"/>
  <c r="T156" i="37" s="1"/>
  <c r="I156" i="37"/>
  <c r="V155" i="37"/>
  <c r="T155" i="37"/>
  <c r="L155" i="37"/>
  <c r="N155" i="37" s="1"/>
  <c r="K155" i="37"/>
  <c r="U155" i="37" s="1"/>
  <c r="I155" i="37"/>
  <c r="V154" i="37"/>
  <c r="N154" i="37"/>
  <c r="K154" i="37"/>
  <c r="U154" i="37" s="1"/>
  <c r="I154" i="37"/>
  <c r="L154" i="37" s="1"/>
  <c r="V153" i="37"/>
  <c r="U153" i="37"/>
  <c r="N153" i="37"/>
  <c r="L153" i="37"/>
  <c r="W153" i="37" s="1"/>
  <c r="K153" i="37"/>
  <c r="T153" i="37" s="1"/>
  <c r="I153" i="37"/>
  <c r="V152" i="37"/>
  <c r="U152" i="37"/>
  <c r="T152" i="37"/>
  <c r="L152" i="37"/>
  <c r="K152" i="37"/>
  <c r="I152" i="37"/>
  <c r="V151" i="37"/>
  <c r="T151" i="37"/>
  <c r="K151" i="37"/>
  <c r="U151" i="37" s="1"/>
  <c r="I151" i="37"/>
  <c r="L151" i="37" s="1"/>
  <c r="S149" i="37"/>
  <c r="Q149" i="37"/>
  <c r="O149" i="37"/>
  <c r="V148" i="37"/>
  <c r="U148" i="37"/>
  <c r="T148" i="37"/>
  <c r="N148" i="37"/>
  <c r="L148" i="37"/>
  <c r="K148" i="37"/>
  <c r="I148" i="37"/>
  <c r="V147" i="37"/>
  <c r="U147" i="37"/>
  <c r="T147" i="37"/>
  <c r="K147" i="37"/>
  <c r="I147" i="37"/>
  <c r="L147" i="37" s="1"/>
  <c r="V146" i="37"/>
  <c r="T146" i="37"/>
  <c r="K146" i="37"/>
  <c r="U146" i="37" s="1"/>
  <c r="I146" i="37"/>
  <c r="L146" i="37" s="1"/>
  <c r="V145" i="37"/>
  <c r="U145" i="37"/>
  <c r="T145" i="37"/>
  <c r="K145" i="37"/>
  <c r="I145" i="37"/>
  <c r="L145" i="37" s="1"/>
  <c r="V144" i="37"/>
  <c r="K144" i="37"/>
  <c r="T144" i="37" s="1"/>
  <c r="I144" i="37"/>
  <c r="L144" i="37" s="1"/>
  <c r="V143" i="37"/>
  <c r="L143" i="37"/>
  <c r="N143" i="37" s="1"/>
  <c r="K143" i="37"/>
  <c r="U143" i="37" s="1"/>
  <c r="I143" i="37"/>
  <c r="V142" i="37"/>
  <c r="U142" i="37"/>
  <c r="T142" i="37"/>
  <c r="N142" i="37"/>
  <c r="L142" i="37"/>
  <c r="K142" i="37"/>
  <c r="I142" i="37"/>
  <c r="S140" i="37"/>
  <c r="Q140" i="37"/>
  <c r="O140" i="37"/>
  <c r="V139" i="37"/>
  <c r="L139" i="37"/>
  <c r="N139" i="37" s="1"/>
  <c r="K139" i="37"/>
  <c r="T139" i="37" s="1"/>
  <c r="I139" i="37"/>
  <c r="V138" i="37"/>
  <c r="U138" i="37"/>
  <c r="T138" i="37"/>
  <c r="N138" i="37"/>
  <c r="K138" i="37"/>
  <c r="I138" i="37"/>
  <c r="L138" i="37" s="1"/>
  <c r="W138" i="37" s="1"/>
  <c r="V137" i="37"/>
  <c r="V140" i="37" s="1"/>
  <c r="U137" i="37"/>
  <c r="K137" i="37"/>
  <c r="T137" i="37" s="1"/>
  <c r="I137" i="37"/>
  <c r="L137" i="37" s="1"/>
  <c r="V136" i="37"/>
  <c r="U136" i="37"/>
  <c r="L136" i="37"/>
  <c r="K136" i="37"/>
  <c r="T136" i="37" s="1"/>
  <c r="I136" i="37"/>
  <c r="V135" i="37"/>
  <c r="K135" i="37"/>
  <c r="T135" i="37" s="1"/>
  <c r="I135" i="37"/>
  <c r="L135" i="37" s="1"/>
  <c r="N135" i="37" s="1"/>
  <c r="V134" i="37"/>
  <c r="L134" i="37"/>
  <c r="N134" i="37" s="1"/>
  <c r="K134" i="37"/>
  <c r="T134" i="37" s="1"/>
  <c r="I134" i="37"/>
  <c r="V133" i="37"/>
  <c r="U133" i="37"/>
  <c r="T133" i="37"/>
  <c r="N133" i="37"/>
  <c r="L133" i="37"/>
  <c r="W133" i="37" s="1"/>
  <c r="K133" i="37"/>
  <c r="I133" i="37"/>
  <c r="S131" i="37"/>
  <c r="Q131" i="37"/>
  <c r="O131" i="37"/>
  <c r="V130" i="37"/>
  <c r="L130" i="37"/>
  <c r="N130" i="37" s="1"/>
  <c r="K130" i="37"/>
  <c r="U130" i="37" s="1"/>
  <c r="I130" i="37"/>
  <c r="V129" i="37"/>
  <c r="U129" i="37"/>
  <c r="T129" i="37"/>
  <c r="N129" i="37"/>
  <c r="L129" i="37"/>
  <c r="K129" i="37"/>
  <c r="I129" i="37"/>
  <c r="V128" i="37"/>
  <c r="U128" i="37"/>
  <c r="T128" i="37"/>
  <c r="K128" i="37"/>
  <c r="I128" i="37"/>
  <c r="L128" i="37" s="1"/>
  <c r="V127" i="37"/>
  <c r="T127" i="37"/>
  <c r="K127" i="37"/>
  <c r="U127" i="37" s="1"/>
  <c r="I127" i="37"/>
  <c r="L127" i="37" s="1"/>
  <c r="V126" i="37"/>
  <c r="V131" i="37" s="1"/>
  <c r="U126" i="37"/>
  <c r="T126" i="37"/>
  <c r="K126" i="37"/>
  <c r="I126" i="37"/>
  <c r="L126" i="37" s="1"/>
  <c r="V125" i="37"/>
  <c r="K125" i="37"/>
  <c r="T125" i="37" s="1"/>
  <c r="I125" i="37"/>
  <c r="L125" i="37" s="1"/>
  <c r="V124" i="37"/>
  <c r="L124" i="37"/>
  <c r="N124" i="37" s="1"/>
  <c r="K124" i="37"/>
  <c r="U124" i="37" s="1"/>
  <c r="I124" i="37"/>
  <c r="S122" i="37"/>
  <c r="Q122" i="37"/>
  <c r="O122" i="37"/>
  <c r="V121" i="37"/>
  <c r="U121" i="37"/>
  <c r="K121" i="37"/>
  <c r="T121" i="37" s="1"/>
  <c r="I121" i="37"/>
  <c r="L121" i="37" s="1"/>
  <c r="V120" i="37"/>
  <c r="N120" i="37"/>
  <c r="L120" i="37"/>
  <c r="K120" i="37"/>
  <c r="U120" i="37" s="1"/>
  <c r="I120" i="37"/>
  <c r="V119" i="37"/>
  <c r="N119" i="37"/>
  <c r="K119" i="37"/>
  <c r="U119" i="37" s="1"/>
  <c r="I119" i="37"/>
  <c r="L119" i="37" s="1"/>
  <c r="V118" i="37"/>
  <c r="U118" i="37"/>
  <c r="N118" i="37"/>
  <c r="L118" i="37"/>
  <c r="W118" i="37" s="1"/>
  <c r="K118" i="37"/>
  <c r="T118" i="37" s="1"/>
  <c r="I118" i="37"/>
  <c r="V117" i="37"/>
  <c r="U117" i="37"/>
  <c r="T117" i="37"/>
  <c r="W117" i="37" s="1"/>
  <c r="N117" i="37"/>
  <c r="L117" i="37"/>
  <c r="K117" i="37"/>
  <c r="I117" i="37"/>
  <c r="V116" i="37"/>
  <c r="K116" i="37"/>
  <c r="U116" i="37" s="1"/>
  <c r="I116" i="37"/>
  <c r="L116" i="37" s="1"/>
  <c r="N116" i="37" s="1"/>
  <c r="V115" i="37"/>
  <c r="V122" i="37" s="1"/>
  <c r="K115" i="37"/>
  <c r="T115" i="37" s="1"/>
  <c r="I115" i="37"/>
  <c r="L115" i="37" s="1"/>
  <c r="S113" i="37"/>
  <c r="Q113" i="37"/>
  <c r="O113" i="37"/>
  <c r="V112" i="37"/>
  <c r="U112" i="37"/>
  <c r="T112" i="37"/>
  <c r="L112" i="37"/>
  <c r="N112" i="37" s="1"/>
  <c r="K112" i="37"/>
  <c r="I112" i="37"/>
  <c r="V111" i="37"/>
  <c r="T111" i="37"/>
  <c r="K111" i="37"/>
  <c r="U111" i="37" s="1"/>
  <c r="I111" i="37"/>
  <c r="L111" i="37" s="1"/>
  <c r="V110" i="37"/>
  <c r="U110" i="37"/>
  <c r="T110" i="37"/>
  <c r="K110" i="37"/>
  <c r="I110" i="37"/>
  <c r="L110" i="37" s="1"/>
  <c r="V109" i="37"/>
  <c r="K109" i="37"/>
  <c r="U109" i="37" s="1"/>
  <c r="I109" i="37"/>
  <c r="L109" i="37" s="1"/>
  <c r="V108" i="37"/>
  <c r="K108" i="37"/>
  <c r="U108" i="37" s="1"/>
  <c r="I108" i="37"/>
  <c r="L108" i="37" s="1"/>
  <c r="V107" i="37"/>
  <c r="U107" i="37"/>
  <c r="T107" i="37"/>
  <c r="L107" i="37"/>
  <c r="K107" i="37"/>
  <c r="I107" i="37"/>
  <c r="V106" i="37"/>
  <c r="U106" i="37"/>
  <c r="U113" i="37" s="1"/>
  <c r="T106" i="37"/>
  <c r="L106" i="37"/>
  <c r="N106" i="37" s="1"/>
  <c r="K106" i="37"/>
  <c r="I106" i="37"/>
  <c r="S104" i="37"/>
  <c r="Q104" i="37"/>
  <c r="O104" i="37"/>
  <c r="V103" i="37"/>
  <c r="U103" i="37"/>
  <c r="K103" i="37"/>
  <c r="T103" i="37" s="1"/>
  <c r="I103" i="37"/>
  <c r="L103" i="37" s="1"/>
  <c r="V102" i="37"/>
  <c r="K102" i="37"/>
  <c r="T102" i="37" s="1"/>
  <c r="I102" i="37"/>
  <c r="L102" i="37" s="1"/>
  <c r="V101" i="37"/>
  <c r="L101" i="37"/>
  <c r="N101" i="37" s="1"/>
  <c r="K101" i="37"/>
  <c r="T101" i="37" s="1"/>
  <c r="I101" i="37"/>
  <c r="V100" i="37"/>
  <c r="U100" i="37"/>
  <c r="T100" i="37"/>
  <c r="N100" i="37"/>
  <c r="K100" i="37"/>
  <c r="I100" i="37"/>
  <c r="L100" i="37" s="1"/>
  <c r="W100" i="37" s="1"/>
  <c r="V99" i="37"/>
  <c r="V104" i="37" s="1"/>
  <c r="U99" i="37"/>
  <c r="K99" i="37"/>
  <c r="T99" i="37" s="1"/>
  <c r="I99" i="37"/>
  <c r="L99" i="37" s="1"/>
  <c r="V98" i="37"/>
  <c r="U98" i="37"/>
  <c r="L98" i="37"/>
  <c r="K98" i="37"/>
  <c r="T98" i="37" s="1"/>
  <c r="I98" i="37"/>
  <c r="V97" i="37"/>
  <c r="K97" i="37"/>
  <c r="T97" i="37" s="1"/>
  <c r="I97" i="37"/>
  <c r="L97" i="37" s="1"/>
  <c r="S95" i="37"/>
  <c r="Q95" i="37"/>
  <c r="O95" i="37"/>
  <c r="V94" i="37"/>
  <c r="U94" i="37"/>
  <c r="T94" i="37"/>
  <c r="K94" i="37"/>
  <c r="I94" i="37"/>
  <c r="L94" i="37" s="1"/>
  <c r="V93" i="37"/>
  <c r="U93" i="37"/>
  <c r="K93" i="37"/>
  <c r="T93" i="37" s="1"/>
  <c r="I93" i="37"/>
  <c r="L93" i="37" s="1"/>
  <c r="V92" i="37"/>
  <c r="K92" i="37"/>
  <c r="U92" i="37" s="1"/>
  <c r="I92" i="37"/>
  <c r="L92" i="37" s="1"/>
  <c r="V91" i="37"/>
  <c r="U91" i="37"/>
  <c r="T91" i="37"/>
  <c r="K91" i="37"/>
  <c r="I91" i="37"/>
  <c r="L91" i="37" s="1"/>
  <c r="V90" i="37"/>
  <c r="L90" i="37"/>
  <c r="N90" i="37" s="1"/>
  <c r="K90" i="37"/>
  <c r="U90" i="37" s="1"/>
  <c r="U95" i="37" s="1"/>
  <c r="I90" i="37"/>
  <c r="V89" i="37"/>
  <c r="T89" i="37"/>
  <c r="N89" i="37"/>
  <c r="L89" i="37"/>
  <c r="W89" i="37" s="1"/>
  <c r="K89" i="37"/>
  <c r="U89" i="37" s="1"/>
  <c r="I89" i="37"/>
  <c r="V88" i="37"/>
  <c r="V95" i="37" s="1"/>
  <c r="U88" i="37"/>
  <c r="T88" i="37"/>
  <c r="K88" i="37"/>
  <c r="I88" i="37"/>
  <c r="L88" i="37" s="1"/>
  <c r="S86" i="37"/>
  <c r="Q86" i="37"/>
  <c r="O86" i="37"/>
  <c r="V85" i="37"/>
  <c r="U85" i="37"/>
  <c r="T85" i="37"/>
  <c r="N85" i="37"/>
  <c r="L85" i="37"/>
  <c r="K85" i="37"/>
  <c r="I85" i="37"/>
  <c r="V84" i="37"/>
  <c r="U84" i="37"/>
  <c r="T84" i="37"/>
  <c r="K84" i="37"/>
  <c r="I84" i="37"/>
  <c r="L84" i="37" s="1"/>
  <c r="V83" i="37"/>
  <c r="V86" i="37" s="1"/>
  <c r="U83" i="37"/>
  <c r="K83" i="37"/>
  <c r="T83" i="37" s="1"/>
  <c r="I83" i="37"/>
  <c r="L83" i="37" s="1"/>
  <c r="V82" i="37"/>
  <c r="N82" i="37"/>
  <c r="L82" i="37"/>
  <c r="K82" i="37"/>
  <c r="I82" i="37"/>
  <c r="V81" i="37"/>
  <c r="N81" i="37"/>
  <c r="K81" i="37"/>
  <c r="U81" i="37" s="1"/>
  <c r="I81" i="37"/>
  <c r="L81" i="37" s="1"/>
  <c r="V80" i="37"/>
  <c r="U80" i="37"/>
  <c r="N80" i="37"/>
  <c r="L80" i="37"/>
  <c r="L86" i="37" s="1"/>
  <c r="K80" i="37"/>
  <c r="T80" i="37" s="1"/>
  <c r="I80" i="37"/>
  <c r="V79" i="37"/>
  <c r="U79" i="37"/>
  <c r="T79" i="37"/>
  <c r="N79" i="37"/>
  <c r="L79" i="37"/>
  <c r="K79" i="37"/>
  <c r="I79" i="37"/>
  <c r="S77" i="37"/>
  <c r="Q77" i="37"/>
  <c r="O77" i="37"/>
  <c r="V76" i="37"/>
  <c r="T76" i="37"/>
  <c r="N76" i="37"/>
  <c r="L76" i="37"/>
  <c r="K76" i="37"/>
  <c r="U76" i="37" s="1"/>
  <c r="I76" i="37"/>
  <c r="V75" i="37"/>
  <c r="U75" i="37"/>
  <c r="T75" i="37"/>
  <c r="K75" i="37"/>
  <c r="I75" i="37"/>
  <c r="L75" i="37" s="1"/>
  <c r="V74" i="37"/>
  <c r="U74" i="37"/>
  <c r="K74" i="37"/>
  <c r="T74" i="37" s="1"/>
  <c r="I74" i="37"/>
  <c r="L74" i="37" s="1"/>
  <c r="V73" i="37"/>
  <c r="K73" i="37"/>
  <c r="U73" i="37" s="1"/>
  <c r="I73" i="37"/>
  <c r="L73" i="37" s="1"/>
  <c r="N73" i="37" s="1"/>
  <c r="V72" i="37"/>
  <c r="U72" i="37"/>
  <c r="T72" i="37"/>
  <c r="K72" i="37"/>
  <c r="I72" i="37"/>
  <c r="L72" i="37" s="1"/>
  <c r="V71" i="37"/>
  <c r="L71" i="37"/>
  <c r="K71" i="37"/>
  <c r="I71" i="37"/>
  <c r="V70" i="37"/>
  <c r="T70" i="37"/>
  <c r="N70" i="37"/>
  <c r="L70" i="37"/>
  <c r="K70" i="37"/>
  <c r="U70" i="37" s="1"/>
  <c r="I70" i="37"/>
  <c r="S68" i="37"/>
  <c r="Q68" i="37"/>
  <c r="O68" i="37"/>
  <c r="V67" i="37"/>
  <c r="K67" i="37"/>
  <c r="T67" i="37" s="1"/>
  <c r="I67" i="37"/>
  <c r="L67" i="37" s="1"/>
  <c r="N67" i="37" s="1"/>
  <c r="V66" i="37"/>
  <c r="L66" i="37"/>
  <c r="N66" i="37" s="1"/>
  <c r="K66" i="37"/>
  <c r="I66" i="37"/>
  <c r="V65" i="37"/>
  <c r="V68" i="37" s="1"/>
  <c r="U65" i="37"/>
  <c r="T65" i="37"/>
  <c r="N65" i="37"/>
  <c r="K65" i="37"/>
  <c r="I65" i="37"/>
  <c r="L65" i="37" s="1"/>
  <c r="W65" i="37" s="1"/>
  <c r="V64" i="37"/>
  <c r="U64" i="37"/>
  <c r="N64" i="37"/>
  <c r="K64" i="37"/>
  <c r="T64" i="37" s="1"/>
  <c r="I64" i="37"/>
  <c r="L64" i="37" s="1"/>
  <c r="V63" i="37"/>
  <c r="U63" i="37"/>
  <c r="L63" i="37"/>
  <c r="K63" i="37"/>
  <c r="T63" i="37" s="1"/>
  <c r="I63" i="37"/>
  <c r="V62" i="37"/>
  <c r="K62" i="37"/>
  <c r="I62" i="37"/>
  <c r="L62" i="37" s="1"/>
  <c r="N62" i="37" s="1"/>
  <c r="V61" i="37"/>
  <c r="L61" i="37"/>
  <c r="K61" i="37"/>
  <c r="I61" i="37"/>
  <c r="S59" i="37"/>
  <c r="Q59" i="37"/>
  <c r="O59" i="37"/>
  <c r="V58" i="37"/>
  <c r="U58" i="37"/>
  <c r="T58" i="37"/>
  <c r="K58" i="37"/>
  <c r="I58" i="37"/>
  <c r="L58" i="37" s="1"/>
  <c r="V57" i="37"/>
  <c r="T57" i="37"/>
  <c r="K57" i="37"/>
  <c r="U57" i="37" s="1"/>
  <c r="I57" i="37"/>
  <c r="L57" i="37" s="1"/>
  <c r="V56" i="37"/>
  <c r="U56" i="37"/>
  <c r="T56" i="37"/>
  <c r="K56" i="37"/>
  <c r="I56" i="37"/>
  <c r="L56" i="37" s="1"/>
  <c r="V55" i="37"/>
  <c r="K55" i="37"/>
  <c r="I55" i="37"/>
  <c r="L55" i="37" s="1"/>
  <c r="N55" i="37" s="1"/>
  <c r="V54" i="37"/>
  <c r="L54" i="37"/>
  <c r="K54" i="37"/>
  <c r="I54" i="37"/>
  <c r="V53" i="37"/>
  <c r="U53" i="37"/>
  <c r="T53" i="37"/>
  <c r="L53" i="37"/>
  <c r="K53" i="37"/>
  <c r="I53" i="37"/>
  <c r="V52" i="37"/>
  <c r="U52" i="37"/>
  <c r="T52" i="37"/>
  <c r="K52" i="37"/>
  <c r="I52" i="37"/>
  <c r="L52" i="37" s="1"/>
  <c r="S50" i="37"/>
  <c r="Q50" i="37"/>
  <c r="O50" i="37"/>
  <c r="V49" i="37"/>
  <c r="V50" i="37" s="1"/>
  <c r="K49" i="37"/>
  <c r="U49" i="37" s="1"/>
  <c r="I49" i="37"/>
  <c r="L49" i="37" s="1"/>
  <c r="N49" i="37" s="1"/>
  <c r="V48" i="37"/>
  <c r="K48" i="37"/>
  <c r="I48" i="37"/>
  <c r="L48" i="37" s="1"/>
  <c r="N48" i="37" s="1"/>
  <c r="V47" i="37"/>
  <c r="U47" i="37"/>
  <c r="T47" i="37"/>
  <c r="L47" i="37"/>
  <c r="K47" i="37"/>
  <c r="I47" i="37"/>
  <c r="V46" i="37"/>
  <c r="U46" i="37"/>
  <c r="T46" i="37"/>
  <c r="K46" i="37"/>
  <c r="I46" i="37"/>
  <c r="L46" i="37" s="1"/>
  <c r="V45" i="37"/>
  <c r="K45" i="37"/>
  <c r="I45" i="37"/>
  <c r="L45" i="37" s="1"/>
  <c r="N45" i="37" s="1"/>
  <c r="V44" i="37"/>
  <c r="U44" i="37"/>
  <c r="T44" i="37"/>
  <c r="N44" i="37"/>
  <c r="L44" i="37"/>
  <c r="K44" i="37"/>
  <c r="I44" i="37"/>
  <c r="V43" i="37"/>
  <c r="U43" i="37"/>
  <c r="T43" i="37"/>
  <c r="K43" i="37"/>
  <c r="I43" i="37"/>
  <c r="L43" i="37" s="1"/>
  <c r="S41" i="37"/>
  <c r="Q41" i="37"/>
  <c r="O41" i="37"/>
  <c r="V40" i="37"/>
  <c r="U40" i="37"/>
  <c r="T40" i="37"/>
  <c r="K40" i="37"/>
  <c r="I40" i="37"/>
  <c r="L40" i="37" s="1"/>
  <c r="V39" i="37"/>
  <c r="V41" i="37" s="1"/>
  <c r="U39" i="37"/>
  <c r="K39" i="37"/>
  <c r="T39" i="37" s="1"/>
  <c r="I39" i="37"/>
  <c r="L39" i="37" s="1"/>
  <c r="V38" i="37"/>
  <c r="T38" i="37"/>
  <c r="L38" i="37"/>
  <c r="N38" i="37" s="1"/>
  <c r="K38" i="37"/>
  <c r="U38" i="37" s="1"/>
  <c r="I38" i="37"/>
  <c r="V37" i="37"/>
  <c r="U37" i="37"/>
  <c r="T37" i="37"/>
  <c r="N37" i="37"/>
  <c r="K37" i="37"/>
  <c r="I37" i="37"/>
  <c r="L37" i="37" s="1"/>
  <c r="V36" i="37"/>
  <c r="U36" i="37"/>
  <c r="L36" i="37"/>
  <c r="K36" i="37"/>
  <c r="T36" i="37" s="1"/>
  <c r="I36" i="37"/>
  <c r="V35" i="37"/>
  <c r="L35" i="37"/>
  <c r="N35" i="37" s="1"/>
  <c r="K35" i="37"/>
  <c r="U35" i="37" s="1"/>
  <c r="I35" i="37"/>
  <c r="V34" i="37"/>
  <c r="U34" i="37"/>
  <c r="T34" i="37"/>
  <c r="N34" i="37"/>
  <c r="K34" i="37"/>
  <c r="I34" i="37"/>
  <c r="L34" i="37" s="1"/>
  <c r="S32" i="37"/>
  <c r="Q32" i="37"/>
  <c r="O32" i="37"/>
  <c r="V31" i="37"/>
  <c r="U31" i="37"/>
  <c r="T31" i="37"/>
  <c r="N31" i="37"/>
  <c r="L31" i="37"/>
  <c r="K31" i="37"/>
  <c r="I31" i="37"/>
  <c r="V30" i="37"/>
  <c r="U30" i="37"/>
  <c r="K30" i="37"/>
  <c r="T30" i="37" s="1"/>
  <c r="W30" i="37" s="1"/>
  <c r="I30" i="37"/>
  <c r="L30" i="37" s="1"/>
  <c r="N30" i="37" s="1"/>
  <c r="V29" i="37"/>
  <c r="N29" i="37"/>
  <c r="K29" i="37"/>
  <c r="I29" i="37"/>
  <c r="L29" i="37" s="1"/>
  <c r="V28" i="37"/>
  <c r="U28" i="37"/>
  <c r="T28" i="37"/>
  <c r="N28" i="37"/>
  <c r="L28" i="37"/>
  <c r="K28" i="37"/>
  <c r="I28" i="37"/>
  <c r="V27" i="37"/>
  <c r="U27" i="37"/>
  <c r="K27" i="37"/>
  <c r="T27" i="37" s="1"/>
  <c r="W27" i="37" s="1"/>
  <c r="I27" i="37"/>
  <c r="L27" i="37" s="1"/>
  <c r="N27" i="37" s="1"/>
  <c r="V26" i="37"/>
  <c r="V32" i="37" s="1"/>
  <c r="N26" i="37"/>
  <c r="K26" i="37"/>
  <c r="I26" i="37"/>
  <c r="L26" i="37" s="1"/>
  <c r="L32" i="37" s="1"/>
  <c r="V25" i="37"/>
  <c r="U25" i="37"/>
  <c r="T25" i="37"/>
  <c r="N25" i="37"/>
  <c r="N32" i="37" s="1"/>
  <c r="L25" i="37"/>
  <c r="K25" i="37"/>
  <c r="I25" i="37"/>
  <c r="S23" i="37"/>
  <c r="Q23" i="37"/>
  <c r="O23" i="37"/>
  <c r="W22" i="37"/>
  <c r="V22" i="37"/>
  <c r="T22" i="37"/>
  <c r="L22" i="37"/>
  <c r="N22" i="37" s="1"/>
  <c r="K22" i="37"/>
  <c r="U22" i="37" s="1"/>
  <c r="I22" i="37"/>
  <c r="V21" i="37"/>
  <c r="U21" i="37"/>
  <c r="T21" i="37"/>
  <c r="K21" i="37"/>
  <c r="I21" i="37"/>
  <c r="L21" i="37" s="1"/>
  <c r="V20" i="37"/>
  <c r="U20" i="37"/>
  <c r="L20" i="37"/>
  <c r="K20" i="37"/>
  <c r="T20" i="37" s="1"/>
  <c r="I20" i="37"/>
  <c r="V19" i="37"/>
  <c r="T19" i="37"/>
  <c r="W19" i="37" s="1"/>
  <c r="L19" i="37"/>
  <c r="N19" i="37" s="1"/>
  <c r="K19" i="37"/>
  <c r="U19" i="37" s="1"/>
  <c r="I19" i="37"/>
  <c r="V18" i="37"/>
  <c r="U18" i="37"/>
  <c r="T18" i="37"/>
  <c r="N18" i="37"/>
  <c r="K18" i="37"/>
  <c r="I18" i="37"/>
  <c r="L18" i="37" s="1"/>
  <c r="V17" i="37"/>
  <c r="U17" i="37"/>
  <c r="U23" i="37" s="1"/>
  <c r="L17" i="37"/>
  <c r="K17" i="37"/>
  <c r="T17" i="37" s="1"/>
  <c r="I17" i="37"/>
  <c r="V16" i="37"/>
  <c r="T16" i="37"/>
  <c r="T23" i="37" s="1"/>
  <c r="L16" i="37"/>
  <c r="N16" i="37" s="1"/>
  <c r="K16" i="37"/>
  <c r="U16" i="37" s="1"/>
  <c r="I16" i="37"/>
  <c r="B8" i="37"/>
  <c r="B5" i="37"/>
  <c r="S464" i="36"/>
  <c r="Q464" i="36"/>
  <c r="O464" i="36"/>
  <c r="V463" i="36"/>
  <c r="U463" i="36"/>
  <c r="T463" i="36"/>
  <c r="L463" i="36"/>
  <c r="K463" i="36"/>
  <c r="I463" i="36"/>
  <c r="V462" i="36"/>
  <c r="T462" i="36"/>
  <c r="K462" i="36"/>
  <c r="U462" i="36" s="1"/>
  <c r="U464" i="36" s="1"/>
  <c r="I462" i="36"/>
  <c r="L462" i="36" s="1"/>
  <c r="V461" i="36"/>
  <c r="U461" i="36"/>
  <c r="T461" i="36"/>
  <c r="K461" i="36"/>
  <c r="I461" i="36"/>
  <c r="L461" i="36" s="1"/>
  <c r="V460" i="36"/>
  <c r="U460" i="36"/>
  <c r="T460" i="36"/>
  <c r="L460" i="36"/>
  <c r="K460" i="36"/>
  <c r="I460" i="36"/>
  <c r="V459" i="36"/>
  <c r="T459" i="36"/>
  <c r="K459" i="36"/>
  <c r="U459" i="36" s="1"/>
  <c r="I459" i="36"/>
  <c r="L459" i="36" s="1"/>
  <c r="V458" i="36"/>
  <c r="U458" i="36"/>
  <c r="T458" i="36"/>
  <c r="K458" i="36"/>
  <c r="I458" i="36"/>
  <c r="L458" i="36" s="1"/>
  <c r="V457" i="36"/>
  <c r="U457" i="36"/>
  <c r="T457" i="36"/>
  <c r="L457" i="36"/>
  <c r="L464" i="36" s="1"/>
  <c r="K457" i="36"/>
  <c r="I457" i="36"/>
  <c r="S455" i="36"/>
  <c r="Q455" i="36"/>
  <c r="O455" i="36"/>
  <c r="V454" i="36"/>
  <c r="K454" i="36"/>
  <c r="I454" i="36"/>
  <c r="L454" i="36" s="1"/>
  <c r="N454" i="36" s="1"/>
  <c r="V453" i="36"/>
  <c r="U453" i="36"/>
  <c r="N453" i="36"/>
  <c r="K453" i="36"/>
  <c r="T453" i="36" s="1"/>
  <c r="I453" i="36"/>
  <c r="L453" i="36" s="1"/>
  <c r="V452" i="36"/>
  <c r="U452" i="36"/>
  <c r="L452" i="36"/>
  <c r="N452" i="36" s="1"/>
  <c r="K452" i="36"/>
  <c r="T452" i="36" s="1"/>
  <c r="I452" i="36"/>
  <c r="V451" i="36"/>
  <c r="K451" i="36"/>
  <c r="I451" i="36"/>
  <c r="L451" i="36" s="1"/>
  <c r="N451" i="36" s="1"/>
  <c r="V450" i="36"/>
  <c r="V455" i="36" s="1"/>
  <c r="U450" i="36"/>
  <c r="K450" i="36"/>
  <c r="T450" i="36" s="1"/>
  <c r="I450" i="36"/>
  <c r="L450" i="36" s="1"/>
  <c r="V449" i="36"/>
  <c r="U449" i="36"/>
  <c r="L449" i="36"/>
  <c r="N449" i="36" s="1"/>
  <c r="K449" i="36"/>
  <c r="T449" i="36" s="1"/>
  <c r="I449" i="36"/>
  <c r="V448" i="36"/>
  <c r="K448" i="36"/>
  <c r="I448" i="36"/>
  <c r="L448" i="36" s="1"/>
  <c r="S446" i="36"/>
  <c r="Q446" i="36"/>
  <c r="O446" i="36"/>
  <c r="V445" i="36"/>
  <c r="U445" i="36"/>
  <c r="T445" i="36"/>
  <c r="K445" i="36"/>
  <c r="I445" i="36"/>
  <c r="L445" i="36" s="1"/>
  <c r="V444" i="36"/>
  <c r="U444" i="36"/>
  <c r="T444" i="36"/>
  <c r="L444" i="36"/>
  <c r="K444" i="36"/>
  <c r="I444" i="36"/>
  <c r="V443" i="36"/>
  <c r="T443" i="36"/>
  <c r="K443" i="36"/>
  <c r="U443" i="36" s="1"/>
  <c r="I443" i="36"/>
  <c r="L443" i="36" s="1"/>
  <c r="V442" i="36"/>
  <c r="U442" i="36"/>
  <c r="T442" i="36"/>
  <c r="K442" i="36"/>
  <c r="I442" i="36"/>
  <c r="L442" i="36" s="1"/>
  <c r="V441" i="36"/>
  <c r="U441" i="36"/>
  <c r="T441" i="36"/>
  <c r="L441" i="36"/>
  <c r="K441" i="36"/>
  <c r="I441" i="36"/>
  <c r="V440" i="36"/>
  <c r="T440" i="36"/>
  <c r="K440" i="36"/>
  <c r="U440" i="36" s="1"/>
  <c r="I440" i="36"/>
  <c r="L440" i="36" s="1"/>
  <c r="V439" i="36"/>
  <c r="V446" i="36" s="1"/>
  <c r="U439" i="36"/>
  <c r="T439" i="36"/>
  <c r="K439" i="36"/>
  <c r="I439" i="36"/>
  <c r="L439" i="36" s="1"/>
  <c r="S437" i="36"/>
  <c r="Q437" i="36"/>
  <c r="O437" i="36"/>
  <c r="V436" i="36"/>
  <c r="U436" i="36"/>
  <c r="L436" i="36"/>
  <c r="N436" i="36" s="1"/>
  <c r="W436" i="36" s="1"/>
  <c r="K436" i="36"/>
  <c r="T436" i="36" s="1"/>
  <c r="I436" i="36"/>
  <c r="V435" i="36"/>
  <c r="T435" i="36"/>
  <c r="N435" i="36"/>
  <c r="W435" i="36" s="1"/>
  <c r="K435" i="36"/>
  <c r="U435" i="36" s="1"/>
  <c r="I435" i="36"/>
  <c r="L435" i="36" s="1"/>
  <c r="V434" i="36"/>
  <c r="U434" i="36"/>
  <c r="N434" i="36"/>
  <c r="K434" i="36"/>
  <c r="T434" i="36" s="1"/>
  <c r="I434" i="36"/>
  <c r="L434" i="36" s="1"/>
  <c r="V433" i="36"/>
  <c r="L433" i="36"/>
  <c r="N433" i="36" s="1"/>
  <c r="K433" i="36"/>
  <c r="I433" i="36"/>
  <c r="V432" i="36"/>
  <c r="N432" i="36"/>
  <c r="K432" i="36"/>
  <c r="I432" i="36"/>
  <c r="L432" i="36" s="1"/>
  <c r="V431" i="36"/>
  <c r="U431" i="36"/>
  <c r="K431" i="36"/>
  <c r="T431" i="36" s="1"/>
  <c r="I431" i="36"/>
  <c r="L431" i="36" s="1"/>
  <c r="V430" i="36"/>
  <c r="L430" i="36"/>
  <c r="K430" i="36"/>
  <c r="T430" i="36" s="1"/>
  <c r="I430" i="36"/>
  <c r="S428" i="36"/>
  <c r="Q428" i="36"/>
  <c r="O428" i="36"/>
  <c r="V427" i="36"/>
  <c r="K427" i="36"/>
  <c r="U427" i="36" s="1"/>
  <c r="I427" i="36"/>
  <c r="L427" i="36" s="1"/>
  <c r="N427" i="36" s="1"/>
  <c r="V426" i="36"/>
  <c r="U426" i="36"/>
  <c r="T426" i="36"/>
  <c r="K426" i="36"/>
  <c r="I426" i="36"/>
  <c r="L426" i="36" s="1"/>
  <c r="V425" i="36"/>
  <c r="U425" i="36"/>
  <c r="T425" i="36"/>
  <c r="L425" i="36"/>
  <c r="K425" i="36"/>
  <c r="I425" i="36"/>
  <c r="V424" i="36"/>
  <c r="K424" i="36"/>
  <c r="U424" i="36" s="1"/>
  <c r="I424" i="36"/>
  <c r="L424" i="36" s="1"/>
  <c r="N424" i="36" s="1"/>
  <c r="V423" i="36"/>
  <c r="U423" i="36"/>
  <c r="T423" i="36"/>
  <c r="K423" i="36"/>
  <c r="I423" i="36"/>
  <c r="L423" i="36" s="1"/>
  <c r="V422" i="36"/>
  <c r="U422" i="36"/>
  <c r="T422" i="36"/>
  <c r="L422" i="36"/>
  <c r="K422" i="36"/>
  <c r="I422" i="36"/>
  <c r="V421" i="36"/>
  <c r="K421" i="36"/>
  <c r="U421" i="36" s="1"/>
  <c r="U428" i="36" s="1"/>
  <c r="I421" i="36"/>
  <c r="L421" i="36" s="1"/>
  <c r="S419" i="36"/>
  <c r="Q419" i="36"/>
  <c r="O419" i="36"/>
  <c r="V418" i="36"/>
  <c r="V419" i="36" s="1"/>
  <c r="U418" i="36"/>
  <c r="N418" i="36"/>
  <c r="K418" i="36"/>
  <c r="T418" i="36" s="1"/>
  <c r="I418" i="36"/>
  <c r="L418" i="36" s="1"/>
  <c r="V417" i="36"/>
  <c r="U417" i="36"/>
  <c r="L417" i="36"/>
  <c r="K417" i="36"/>
  <c r="T417" i="36" s="1"/>
  <c r="I417" i="36"/>
  <c r="V416" i="36"/>
  <c r="T416" i="36"/>
  <c r="N416" i="36"/>
  <c r="W416" i="36" s="1"/>
  <c r="K416" i="36"/>
  <c r="U416" i="36" s="1"/>
  <c r="I416" i="36"/>
  <c r="L416" i="36" s="1"/>
  <c r="V415" i="36"/>
  <c r="U415" i="36"/>
  <c r="N415" i="36"/>
  <c r="K415" i="36"/>
  <c r="T415" i="36" s="1"/>
  <c r="I415" i="36"/>
  <c r="L415" i="36" s="1"/>
  <c r="V414" i="36"/>
  <c r="L414" i="36"/>
  <c r="N414" i="36" s="1"/>
  <c r="K414" i="36"/>
  <c r="I414" i="36"/>
  <c r="V413" i="36"/>
  <c r="N413" i="36"/>
  <c r="K413" i="36"/>
  <c r="I413" i="36"/>
  <c r="L413" i="36" s="1"/>
  <c r="V412" i="36"/>
  <c r="U412" i="36"/>
  <c r="K412" i="36"/>
  <c r="T412" i="36" s="1"/>
  <c r="I412" i="36"/>
  <c r="L412" i="36" s="1"/>
  <c r="S410" i="36"/>
  <c r="Q410" i="36"/>
  <c r="O410" i="36"/>
  <c r="V409" i="36"/>
  <c r="U409" i="36"/>
  <c r="T409" i="36"/>
  <c r="L409" i="36"/>
  <c r="K409" i="36"/>
  <c r="I409" i="36"/>
  <c r="V408" i="36"/>
  <c r="K408" i="36"/>
  <c r="U408" i="36" s="1"/>
  <c r="I408" i="36"/>
  <c r="L408" i="36" s="1"/>
  <c r="V407" i="36"/>
  <c r="U407" i="36"/>
  <c r="T407" i="36"/>
  <c r="L407" i="36"/>
  <c r="K407" i="36"/>
  <c r="I407" i="36"/>
  <c r="V406" i="36"/>
  <c r="U406" i="36"/>
  <c r="T406" i="36"/>
  <c r="L406" i="36"/>
  <c r="K406" i="36"/>
  <c r="I406" i="36"/>
  <c r="V405" i="36"/>
  <c r="K405" i="36"/>
  <c r="I405" i="36"/>
  <c r="L405" i="36" s="1"/>
  <c r="V404" i="36"/>
  <c r="U404" i="36"/>
  <c r="T404" i="36"/>
  <c r="L404" i="36"/>
  <c r="K404" i="36"/>
  <c r="I404" i="36"/>
  <c r="V403" i="36"/>
  <c r="U403" i="36"/>
  <c r="T403" i="36"/>
  <c r="L403" i="36"/>
  <c r="K403" i="36"/>
  <c r="I403" i="36"/>
  <c r="S401" i="36"/>
  <c r="Q401" i="36"/>
  <c r="O401" i="36"/>
  <c r="V400" i="36"/>
  <c r="U400" i="36"/>
  <c r="T400" i="36"/>
  <c r="K400" i="36"/>
  <c r="I400" i="36"/>
  <c r="L400" i="36" s="1"/>
  <c r="V399" i="36"/>
  <c r="U399" i="36"/>
  <c r="K399" i="36"/>
  <c r="T399" i="36" s="1"/>
  <c r="I399" i="36"/>
  <c r="L399" i="36" s="1"/>
  <c r="N399" i="36" s="1"/>
  <c r="V398" i="36"/>
  <c r="L398" i="36"/>
  <c r="N398" i="36" s="1"/>
  <c r="K398" i="36"/>
  <c r="I398" i="36"/>
  <c r="V397" i="36"/>
  <c r="N397" i="36"/>
  <c r="K397" i="36"/>
  <c r="U397" i="36" s="1"/>
  <c r="I397" i="36"/>
  <c r="L397" i="36" s="1"/>
  <c r="V396" i="36"/>
  <c r="U396" i="36"/>
  <c r="L396" i="36"/>
  <c r="K396" i="36"/>
  <c r="T396" i="36" s="1"/>
  <c r="I396" i="36"/>
  <c r="V395" i="36"/>
  <c r="U395" i="36"/>
  <c r="T395" i="36"/>
  <c r="L395" i="36"/>
  <c r="N395" i="36" s="1"/>
  <c r="K395" i="36"/>
  <c r="I395" i="36"/>
  <c r="V394" i="36"/>
  <c r="V401" i="36" s="1"/>
  <c r="K394" i="36"/>
  <c r="I394" i="36"/>
  <c r="L394" i="36" s="1"/>
  <c r="S392" i="36"/>
  <c r="Q392" i="36"/>
  <c r="O392" i="36"/>
  <c r="V391" i="36"/>
  <c r="U391" i="36"/>
  <c r="T391" i="36"/>
  <c r="L391" i="36"/>
  <c r="N391" i="36" s="1"/>
  <c r="K391" i="36"/>
  <c r="I391" i="36"/>
  <c r="V390" i="36"/>
  <c r="U390" i="36"/>
  <c r="T390" i="36"/>
  <c r="K390" i="36"/>
  <c r="I390" i="36"/>
  <c r="L390" i="36" s="1"/>
  <c r="N390" i="36" s="1"/>
  <c r="V389" i="36"/>
  <c r="K389" i="36"/>
  <c r="U389" i="36" s="1"/>
  <c r="I389" i="36"/>
  <c r="L389" i="36" s="1"/>
  <c r="N389" i="36" s="1"/>
  <c r="V388" i="36"/>
  <c r="U388" i="36"/>
  <c r="T388" i="36"/>
  <c r="K388" i="36"/>
  <c r="I388" i="36"/>
  <c r="L388" i="36" s="1"/>
  <c r="V387" i="36"/>
  <c r="T387" i="36"/>
  <c r="K387" i="36"/>
  <c r="U387" i="36" s="1"/>
  <c r="I387" i="36"/>
  <c r="L387" i="36" s="1"/>
  <c r="V386" i="36"/>
  <c r="N386" i="36"/>
  <c r="L386" i="36"/>
  <c r="K386" i="36"/>
  <c r="U386" i="36" s="1"/>
  <c r="I386" i="36"/>
  <c r="V385" i="36"/>
  <c r="U385" i="36"/>
  <c r="T385" i="36"/>
  <c r="L385" i="36"/>
  <c r="N385" i="36" s="1"/>
  <c r="K385" i="36"/>
  <c r="I385" i="36"/>
  <c r="V383" i="36"/>
  <c r="S383" i="36"/>
  <c r="Q383" i="36"/>
  <c r="O383" i="36"/>
  <c r="V382" i="36"/>
  <c r="T382" i="36"/>
  <c r="L382" i="36"/>
  <c r="K382" i="36"/>
  <c r="U382" i="36" s="1"/>
  <c r="I382" i="36"/>
  <c r="V381" i="36"/>
  <c r="U381" i="36"/>
  <c r="T381" i="36"/>
  <c r="N381" i="36"/>
  <c r="K381" i="36"/>
  <c r="I381" i="36"/>
  <c r="L381" i="36" s="1"/>
  <c r="V380" i="36"/>
  <c r="U380" i="36"/>
  <c r="N380" i="36"/>
  <c r="K380" i="36"/>
  <c r="T380" i="36" s="1"/>
  <c r="I380" i="36"/>
  <c r="L380" i="36" s="1"/>
  <c r="V379" i="36"/>
  <c r="U379" i="36"/>
  <c r="L379" i="36"/>
  <c r="K379" i="36"/>
  <c r="T379" i="36" s="1"/>
  <c r="I379" i="36"/>
  <c r="V378" i="36"/>
  <c r="T378" i="36"/>
  <c r="N378" i="36"/>
  <c r="K378" i="36"/>
  <c r="U378" i="36" s="1"/>
  <c r="I378" i="36"/>
  <c r="L378" i="36" s="1"/>
  <c r="W378" i="36" s="1"/>
  <c r="V377" i="36"/>
  <c r="U377" i="36"/>
  <c r="L377" i="36"/>
  <c r="K377" i="36"/>
  <c r="T377" i="36" s="1"/>
  <c r="I377" i="36"/>
  <c r="V376" i="36"/>
  <c r="U376" i="36"/>
  <c r="U383" i="36" s="1"/>
  <c r="T376" i="36"/>
  <c r="T383" i="36" s="1"/>
  <c r="N376" i="36"/>
  <c r="W376" i="36" s="1"/>
  <c r="L376" i="36"/>
  <c r="K376" i="36"/>
  <c r="I376" i="36"/>
  <c r="U374" i="36"/>
  <c r="S374" i="36"/>
  <c r="Q374" i="36"/>
  <c r="O374" i="36"/>
  <c r="V373" i="36"/>
  <c r="N373" i="36"/>
  <c r="L373" i="36"/>
  <c r="K373" i="36"/>
  <c r="U373" i="36" s="1"/>
  <c r="I373" i="36"/>
  <c r="V372" i="36"/>
  <c r="U372" i="36"/>
  <c r="T372" i="36"/>
  <c r="L372" i="36"/>
  <c r="K372" i="36"/>
  <c r="I372" i="36"/>
  <c r="V371" i="36"/>
  <c r="T371" i="36"/>
  <c r="K371" i="36"/>
  <c r="U371" i="36" s="1"/>
  <c r="I371" i="36"/>
  <c r="L371" i="36" s="1"/>
  <c r="V370" i="36"/>
  <c r="V374" i="36" s="1"/>
  <c r="K370" i="36"/>
  <c r="U370" i="36" s="1"/>
  <c r="I370" i="36"/>
  <c r="L370" i="36" s="1"/>
  <c r="V369" i="36"/>
  <c r="U369" i="36"/>
  <c r="T369" i="36"/>
  <c r="N369" i="36"/>
  <c r="L369" i="36"/>
  <c r="K369" i="36"/>
  <c r="I369" i="36"/>
  <c r="V368" i="36"/>
  <c r="U368" i="36"/>
  <c r="T368" i="36"/>
  <c r="L368" i="36"/>
  <c r="K368" i="36"/>
  <c r="I368" i="36"/>
  <c r="V367" i="36"/>
  <c r="T367" i="36"/>
  <c r="L367" i="36"/>
  <c r="K367" i="36"/>
  <c r="U367" i="36" s="1"/>
  <c r="I367" i="36"/>
  <c r="S365" i="36"/>
  <c r="Q365" i="36"/>
  <c r="O365" i="36"/>
  <c r="V364" i="36"/>
  <c r="K364" i="36"/>
  <c r="T364" i="36" s="1"/>
  <c r="I364" i="36"/>
  <c r="L364" i="36" s="1"/>
  <c r="V363" i="36"/>
  <c r="N363" i="36"/>
  <c r="L363" i="36"/>
  <c r="K363" i="36"/>
  <c r="U363" i="36" s="1"/>
  <c r="I363" i="36"/>
  <c r="V362" i="36"/>
  <c r="N362" i="36"/>
  <c r="K362" i="36"/>
  <c r="T362" i="36" s="1"/>
  <c r="I362" i="36"/>
  <c r="L362" i="36" s="1"/>
  <c r="V361" i="36"/>
  <c r="U361" i="36"/>
  <c r="K361" i="36"/>
  <c r="T361" i="36" s="1"/>
  <c r="I361" i="36"/>
  <c r="L361" i="36" s="1"/>
  <c r="N361" i="36" s="1"/>
  <c r="V360" i="36"/>
  <c r="L360" i="36"/>
  <c r="N360" i="36" s="1"/>
  <c r="K360" i="36"/>
  <c r="I360" i="36"/>
  <c r="V359" i="36"/>
  <c r="V365" i="36" s="1"/>
  <c r="N359" i="36"/>
  <c r="K359" i="36"/>
  <c r="I359" i="36"/>
  <c r="L359" i="36" s="1"/>
  <c r="V358" i="36"/>
  <c r="U358" i="36"/>
  <c r="L358" i="36"/>
  <c r="K358" i="36"/>
  <c r="T358" i="36" s="1"/>
  <c r="I358" i="36"/>
  <c r="S356" i="36"/>
  <c r="Q356" i="36"/>
  <c r="O356" i="36"/>
  <c r="V355" i="36"/>
  <c r="U355" i="36"/>
  <c r="T355" i="36"/>
  <c r="N355" i="36"/>
  <c r="K355" i="36"/>
  <c r="I355" i="36"/>
  <c r="L355" i="36" s="1"/>
  <c r="W355" i="36" s="1"/>
  <c r="V354" i="36"/>
  <c r="N354" i="36"/>
  <c r="K354" i="36"/>
  <c r="T354" i="36" s="1"/>
  <c r="I354" i="36"/>
  <c r="L354" i="36" s="1"/>
  <c r="V353" i="36"/>
  <c r="U353" i="36"/>
  <c r="N353" i="36"/>
  <c r="L353" i="36"/>
  <c r="K353" i="36"/>
  <c r="T353" i="36" s="1"/>
  <c r="I353" i="36"/>
  <c r="V352" i="36"/>
  <c r="U352" i="36"/>
  <c r="K352" i="36"/>
  <c r="T352" i="36" s="1"/>
  <c r="I352" i="36"/>
  <c r="L352" i="36" s="1"/>
  <c r="V351" i="36"/>
  <c r="N351" i="36"/>
  <c r="L351" i="36"/>
  <c r="K351" i="36"/>
  <c r="I351" i="36"/>
  <c r="V350" i="36"/>
  <c r="N350" i="36"/>
  <c r="L350" i="36"/>
  <c r="K350" i="36"/>
  <c r="U350" i="36" s="1"/>
  <c r="I350" i="36"/>
  <c r="V349" i="36"/>
  <c r="U349" i="36"/>
  <c r="N349" i="36"/>
  <c r="K349" i="36"/>
  <c r="T349" i="36" s="1"/>
  <c r="I349" i="36"/>
  <c r="L349" i="36" s="1"/>
  <c r="V347" i="36"/>
  <c r="S347" i="36"/>
  <c r="Q347" i="36"/>
  <c r="O347" i="36"/>
  <c r="V346" i="36"/>
  <c r="U346" i="36"/>
  <c r="T346" i="36"/>
  <c r="N346" i="36"/>
  <c r="L346" i="36"/>
  <c r="K346" i="36"/>
  <c r="I346" i="36"/>
  <c r="V345" i="36"/>
  <c r="U345" i="36"/>
  <c r="T345" i="36"/>
  <c r="L345" i="36"/>
  <c r="K345" i="36"/>
  <c r="I345" i="36"/>
  <c r="V344" i="36"/>
  <c r="N344" i="36"/>
  <c r="K344" i="36"/>
  <c r="U344" i="36" s="1"/>
  <c r="I344" i="36"/>
  <c r="L344" i="36" s="1"/>
  <c r="V343" i="36"/>
  <c r="U343" i="36"/>
  <c r="T343" i="36"/>
  <c r="K343" i="36"/>
  <c r="I343" i="36"/>
  <c r="L343" i="36" s="1"/>
  <c r="V342" i="36"/>
  <c r="K342" i="36"/>
  <c r="T342" i="36" s="1"/>
  <c r="I342" i="36"/>
  <c r="L342" i="36" s="1"/>
  <c r="V341" i="36"/>
  <c r="T341" i="36"/>
  <c r="K341" i="36"/>
  <c r="U341" i="36" s="1"/>
  <c r="I341" i="36"/>
  <c r="L341" i="36" s="1"/>
  <c r="N341" i="36" s="1"/>
  <c r="V340" i="36"/>
  <c r="U340" i="36"/>
  <c r="T340" i="36"/>
  <c r="N340" i="36"/>
  <c r="L340" i="36"/>
  <c r="K340" i="36"/>
  <c r="I340" i="36"/>
  <c r="S338" i="36"/>
  <c r="Q338" i="36"/>
  <c r="O338" i="36"/>
  <c r="V337" i="36"/>
  <c r="T337" i="36"/>
  <c r="L337" i="36"/>
  <c r="N337" i="36" s="1"/>
  <c r="K337" i="36"/>
  <c r="U337" i="36" s="1"/>
  <c r="I337" i="36"/>
  <c r="V336" i="36"/>
  <c r="N336" i="36"/>
  <c r="K336" i="36"/>
  <c r="I336" i="36"/>
  <c r="L336" i="36" s="1"/>
  <c r="V335" i="36"/>
  <c r="U335" i="36"/>
  <c r="L335" i="36"/>
  <c r="K335" i="36"/>
  <c r="T335" i="36" s="1"/>
  <c r="I335" i="36"/>
  <c r="V334" i="36"/>
  <c r="U334" i="36"/>
  <c r="T334" i="36"/>
  <c r="L334" i="36"/>
  <c r="K334" i="36"/>
  <c r="I334" i="36"/>
  <c r="V333" i="36"/>
  <c r="V338" i="36" s="1"/>
  <c r="K333" i="36"/>
  <c r="T333" i="36" s="1"/>
  <c r="I333" i="36"/>
  <c r="L333" i="36" s="1"/>
  <c r="N333" i="36" s="1"/>
  <c r="W332" i="36"/>
  <c r="V332" i="36"/>
  <c r="U332" i="36"/>
  <c r="K332" i="36"/>
  <c r="T332" i="36" s="1"/>
  <c r="I332" i="36"/>
  <c r="L332" i="36" s="1"/>
  <c r="N332" i="36" s="1"/>
  <c r="V331" i="36"/>
  <c r="U331" i="36"/>
  <c r="T331" i="36"/>
  <c r="L331" i="36"/>
  <c r="K331" i="36"/>
  <c r="I331" i="36"/>
  <c r="S329" i="36"/>
  <c r="Q329" i="36"/>
  <c r="O329" i="36"/>
  <c r="W328" i="36"/>
  <c r="V328" i="36"/>
  <c r="T328" i="36"/>
  <c r="K328" i="36"/>
  <c r="U328" i="36" s="1"/>
  <c r="I328" i="36"/>
  <c r="L328" i="36" s="1"/>
  <c r="N328" i="36" s="1"/>
  <c r="V327" i="36"/>
  <c r="U327" i="36"/>
  <c r="T327" i="36"/>
  <c r="N327" i="36"/>
  <c r="L327" i="36"/>
  <c r="K327" i="36"/>
  <c r="I327" i="36"/>
  <c r="V326" i="36"/>
  <c r="U326" i="36"/>
  <c r="T326" i="36"/>
  <c r="L326" i="36"/>
  <c r="K326" i="36"/>
  <c r="I326" i="36"/>
  <c r="V325" i="36"/>
  <c r="K325" i="36"/>
  <c r="U325" i="36" s="1"/>
  <c r="I325" i="36"/>
  <c r="L325" i="36" s="1"/>
  <c r="V324" i="36"/>
  <c r="U324" i="36"/>
  <c r="T324" i="36"/>
  <c r="K324" i="36"/>
  <c r="I324" i="36"/>
  <c r="L324" i="36" s="1"/>
  <c r="V323" i="36"/>
  <c r="V329" i="36" s="1"/>
  <c r="K323" i="36"/>
  <c r="T323" i="36" s="1"/>
  <c r="I323" i="36"/>
  <c r="L323" i="36" s="1"/>
  <c r="V322" i="36"/>
  <c r="T322" i="36"/>
  <c r="K322" i="36"/>
  <c r="U322" i="36" s="1"/>
  <c r="I322" i="36"/>
  <c r="L322" i="36" s="1"/>
  <c r="S320" i="36"/>
  <c r="Q320" i="36"/>
  <c r="O320" i="36"/>
  <c r="V319" i="36"/>
  <c r="N319" i="36"/>
  <c r="K319" i="36"/>
  <c r="T319" i="36" s="1"/>
  <c r="I319" i="36"/>
  <c r="L319" i="36" s="1"/>
  <c r="V318" i="36"/>
  <c r="N318" i="36"/>
  <c r="L318" i="36"/>
  <c r="K318" i="36"/>
  <c r="T318" i="36" s="1"/>
  <c r="I318" i="36"/>
  <c r="V317" i="36"/>
  <c r="U317" i="36"/>
  <c r="K317" i="36"/>
  <c r="T317" i="36" s="1"/>
  <c r="I317" i="36"/>
  <c r="L317" i="36" s="1"/>
  <c r="N317" i="36" s="1"/>
  <c r="W317" i="36" s="1"/>
  <c r="V316" i="36"/>
  <c r="N316" i="36"/>
  <c r="L316" i="36"/>
  <c r="K316" i="36"/>
  <c r="I316" i="36"/>
  <c r="V315" i="36"/>
  <c r="N315" i="36"/>
  <c r="L315" i="36"/>
  <c r="K315" i="36"/>
  <c r="T315" i="36" s="1"/>
  <c r="I315" i="36"/>
  <c r="V314" i="36"/>
  <c r="U314" i="36"/>
  <c r="K314" i="36"/>
  <c r="T314" i="36" s="1"/>
  <c r="I314" i="36"/>
  <c r="L314" i="36" s="1"/>
  <c r="N314" i="36" s="1"/>
  <c r="W314" i="36" s="1"/>
  <c r="V313" i="36"/>
  <c r="V320" i="36" s="1"/>
  <c r="N313" i="36"/>
  <c r="K313" i="36"/>
  <c r="I313" i="36"/>
  <c r="L313" i="36" s="1"/>
  <c r="S311" i="36"/>
  <c r="Q311" i="36"/>
  <c r="O311" i="36"/>
  <c r="V310" i="36"/>
  <c r="L310" i="36"/>
  <c r="N310" i="36" s="1"/>
  <c r="K310" i="36"/>
  <c r="U310" i="36" s="1"/>
  <c r="I310" i="36"/>
  <c r="V309" i="36"/>
  <c r="T309" i="36"/>
  <c r="L309" i="36"/>
  <c r="N309" i="36" s="1"/>
  <c r="K309" i="36"/>
  <c r="U309" i="36" s="1"/>
  <c r="I309" i="36"/>
  <c r="V308" i="36"/>
  <c r="U308" i="36"/>
  <c r="T308" i="36"/>
  <c r="N308" i="36"/>
  <c r="K308" i="36"/>
  <c r="I308" i="36"/>
  <c r="L308" i="36" s="1"/>
  <c r="V307" i="36"/>
  <c r="U307" i="36"/>
  <c r="L307" i="36"/>
  <c r="N307" i="36" s="1"/>
  <c r="K307" i="36"/>
  <c r="T307" i="36" s="1"/>
  <c r="W307" i="36" s="1"/>
  <c r="I307" i="36"/>
  <c r="V306" i="36"/>
  <c r="K306" i="36"/>
  <c r="I306" i="36"/>
  <c r="L306" i="36" s="1"/>
  <c r="V305" i="36"/>
  <c r="U305" i="36"/>
  <c r="T305" i="36"/>
  <c r="K305" i="36"/>
  <c r="I305" i="36"/>
  <c r="L305" i="36" s="1"/>
  <c r="V304" i="36"/>
  <c r="T304" i="36"/>
  <c r="L304" i="36"/>
  <c r="K304" i="36"/>
  <c r="U304" i="36" s="1"/>
  <c r="I304" i="36"/>
  <c r="S302" i="36"/>
  <c r="Q302" i="36"/>
  <c r="O302" i="36"/>
  <c r="V301" i="36"/>
  <c r="T301" i="36"/>
  <c r="K301" i="36"/>
  <c r="U301" i="36" s="1"/>
  <c r="I301" i="36"/>
  <c r="L301" i="36" s="1"/>
  <c r="V300" i="36"/>
  <c r="U300" i="36"/>
  <c r="L300" i="36"/>
  <c r="N300" i="36" s="1"/>
  <c r="K300" i="36"/>
  <c r="T300" i="36" s="1"/>
  <c r="I300" i="36"/>
  <c r="V299" i="36"/>
  <c r="L299" i="36"/>
  <c r="N299" i="36" s="1"/>
  <c r="K299" i="36"/>
  <c r="U299" i="36" s="1"/>
  <c r="I299" i="36"/>
  <c r="V298" i="36"/>
  <c r="T298" i="36"/>
  <c r="N298" i="36"/>
  <c r="K298" i="36"/>
  <c r="U298" i="36" s="1"/>
  <c r="I298" i="36"/>
  <c r="L298" i="36" s="1"/>
  <c r="V297" i="36"/>
  <c r="U297" i="36"/>
  <c r="L297" i="36"/>
  <c r="K297" i="36"/>
  <c r="T297" i="36" s="1"/>
  <c r="I297" i="36"/>
  <c r="V296" i="36"/>
  <c r="U296" i="36"/>
  <c r="T296" i="36"/>
  <c r="L296" i="36"/>
  <c r="K296" i="36"/>
  <c r="I296" i="36"/>
  <c r="V295" i="36"/>
  <c r="K295" i="36"/>
  <c r="U295" i="36" s="1"/>
  <c r="I295" i="36"/>
  <c r="L295" i="36" s="1"/>
  <c r="S293" i="36"/>
  <c r="Q293" i="36"/>
  <c r="O293" i="36"/>
  <c r="V292" i="36"/>
  <c r="U292" i="36"/>
  <c r="T292" i="36"/>
  <c r="L292" i="36"/>
  <c r="N292" i="36" s="1"/>
  <c r="K292" i="36"/>
  <c r="I292" i="36"/>
  <c r="V291" i="36"/>
  <c r="U291" i="36"/>
  <c r="T291" i="36"/>
  <c r="L291" i="36"/>
  <c r="K291" i="36"/>
  <c r="I291" i="36"/>
  <c r="V290" i="36"/>
  <c r="L290" i="36"/>
  <c r="N290" i="36" s="1"/>
  <c r="K290" i="36"/>
  <c r="U290" i="36" s="1"/>
  <c r="I290" i="36"/>
  <c r="V289" i="36"/>
  <c r="U289" i="36"/>
  <c r="T289" i="36"/>
  <c r="K289" i="36"/>
  <c r="I289" i="36"/>
  <c r="L289" i="36" s="1"/>
  <c r="V288" i="36"/>
  <c r="U288" i="36"/>
  <c r="T288" i="36"/>
  <c r="K288" i="36"/>
  <c r="I288" i="36"/>
  <c r="L288" i="36" s="1"/>
  <c r="W287" i="36"/>
  <c r="V287" i="36"/>
  <c r="T287" i="36"/>
  <c r="K287" i="36"/>
  <c r="U287" i="36" s="1"/>
  <c r="I287" i="36"/>
  <c r="L287" i="36" s="1"/>
  <c r="N287" i="36" s="1"/>
  <c r="V286" i="36"/>
  <c r="U286" i="36"/>
  <c r="T286" i="36"/>
  <c r="K286" i="36"/>
  <c r="I286" i="36"/>
  <c r="L286" i="36" s="1"/>
  <c r="S284" i="36"/>
  <c r="Q284" i="36"/>
  <c r="O284" i="36"/>
  <c r="V283" i="36"/>
  <c r="N283" i="36"/>
  <c r="L283" i="36"/>
  <c r="K283" i="36"/>
  <c r="T283" i="36" s="1"/>
  <c r="I283" i="36"/>
  <c r="V282" i="36"/>
  <c r="U282" i="36"/>
  <c r="N282" i="36"/>
  <c r="K282" i="36"/>
  <c r="T282" i="36" s="1"/>
  <c r="I282" i="36"/>
  <c r="L282" i="36" s="1"/>
  <c r="V281" i="36"/>
  <c r="N281" i="36"/>
  <c r="K281" i="36"/>
  <c r="T281" i="36" s="1"/>
  <c r="I281" i="36"/>
  <c r="L281" i="36" s="1"/>
  <c r="V280" i="36"/>
  <c r="N280" i="36"/>
  <c r="L280" i="36"/>
  <c r="K280" i="36"/>
  <c r="T280" i="36" s="1"/>
  <c r="I280" i="36"/>
  <c r="W279" i="36"/>
  <c r="V279" i="36"/>
  <c r="U279" i="36"/>
  <c r="K279" i="36"/>
  <c r="T279" i="36" s="1"/>
  <c r="I279" i="36"/>
  <c r="L279" i="36" s="1"/>
  <c r="N279" i="36" s="1"/>
  <c r="V278" i="36"/>
  <c r="V284" i="36" s="1"/>
  <c r="K278" i="36"/>
  <c r="T278" i="36" s="1"/>
  <c r="I278" i="36"/>
  <c r="L278" i="36" s="1"/>
  <c r="V277" i="36"/>
  <c r="L277" i="36"/>
  <c r="N277" i="36" s="1"/>
  <c r="K277" i="36"/>
  <c r="I277" i="36"/>
  <c r="S275" i="36"/>
  <c r="Q275" i="36"/>
  <c r="O275" i="36"/>
  <c r="V274" i="36"/>
  <c r="T274" i="36"/>
  <c r="L274" i="36"/>
  <c r="K274" i="36"/>
  <c r="U274" i="36" s="1"/>
  <c r="I274" i="36"/>
  <c r="V273" i="36"/>
  <c r="U273" i="36"/>
  <c r="T273" i="36"/>
  <c r="N273" i="36"/>
  <c r="K273" i="36"/>
  <c r="I273" i="36"/>
  <c r="L273" i="36" s="1"/>
  <c r="V272" i="36"/>
  <c r="U272" i="36"/>
  <c r="T272" i="36"/>
  <c r="K272" i="36"/>
  <c r="I272" i="36"/>
  <c r="L272" i="36" s="1"/>
  <c r="V271" i="36"/>
  <c r="T271" i="36"/>
  <c r="K271" i="36"/>
  <c r="U271" i="36" s="1"/>
  <c r="I271" i="36"/>
  <c r="L271" i="36" s="1"/>
  <c r="V270" i="36"/>
  <c r="U270" i="36"/>
  <c r="T270" i="36"/>
  <c r="L270" i="36"/>
  <c r="N270" i="36" s="1"/>
  <c r="K270" i="36"/>
  <c r="I270" i="36"/>
  <c r="V269" i="36"/>
  <c r="U269" i="36"/>
  <c r="T269" i="36"/>
  <c r="L269" i="36"/>
  <c r="K269" i="36"/>
  <c r="I269" i="36"/>
  <c r="V268" i="36"/>
  <c r="V275" i="36" s="1"/>
  <c r="L268" i="36"/>
  <c r="N268" i="36" s="1"/>
  <c r="K268" i="36"/>
  <c r="U268" i="36" s="1"/>
  <c r="I268" i="36"/>
  <c r="S266" i="36"/>
  <c r="Q266" i="36"/>
  <c r="O266" i="36"/>
  <c r="V265" i="36"/>
  <c r="N265" i="36"/>
  <c r="K265" i="36"/>
  <c r="T265" i="36" s="1"/>
  <c r="I265" i="36"/>
  <c r="L265" i="36" s="1"/>
  <c r="V264" i="36"/>
  <c r="N264" i="36"/>
  <c r="L264" i="36"/>
  <c r="K264" i="36"/>
  <c r="T264" i="36" s="1"/>
  <c r="I264" i="36"/>
  <c r="W263" i="36"/>
  <c r="V263" i="36"/>
  <c r="U263" i="36"/>
  <c r="K263" i="36"/>
  <c r="T263" i="36" s="1"/>
  <c r="I263" i="36"/>
  <c r="L263" i="36" s="1"/>
  <c r="N263" i="36" s="1"/>
  <c r="V262" i="36"/>
  <c r="K262" i="36"/>
  <c r="T262" i="36" s="1"/>
  <c r="I262" i="36"/>
  <c r="L262" i="36" s="1"/>
  <c r="V261" i="36"/>
  <c r="N261" i="36"/>
  <c r="L261" i="36"/>
  <c r="K261" i="36"/>
  <c r="I261" i="36"/>
  <c r="V260" i="36"/>
  <c r="U260" i="36"/>
  <c r="T260" i="36"/>
  <c r="N260" i="36"/>
  <c r="K260" i="36"/>
  <c r="I260" i="36"/>
  <c r="L260" i="36" s="1"/>
  <c r="W260" i="36" s="1"/>
  <c r="V259" i="36"/>
  <c r="V266" i="36" s="1"/>
  <c r="U259" i="36"/>
  <c r="N259" i="36"/>
  <c r="K259" i="36"/>
  <c r="T259" i="36" s="1"/>
  <c r="I259" i="36"/>
  <c r="L259" i="36" s="1"/>
  <c r="W259" i="36" s="1"/>
  <c r="S257" i="36"/>
  <c r="Q257" i="36"/>
  <c r="O257" i="36"/>
  <c r="V256" i="36"/>
  <c r="U256" i="36"/>
  <c r="T256" i="36"/>
  <c r="L256" i="36"/>
  <c r="K256" i="36"/>
  <c r="I256" i="36"/>
  <c r="V255" i="36"/>
  <c r="T255" i="36"/>
  <c r="L255" i="36"/>
  <c r="K255" i="36"/>
  <c r="U255" i="36" s="1"/>
  <c r="I255" i="36"/>
  <c r="V254" i="36"/>
  <c r="U254" i="36"/>
  <c r="T254" i="36"/>
  <c r="K254" i="36"/>
  <c r="I254" i="36"/>
  <c r="L254" i="36" s="1"/>
  <c r="V253" i="36"/>
  <c r="U253" i="36"/>
  <c r="T253" i="36"/>
  <c r="K253" i="36"/>
  <c r="I253" i="36"/>
  <c r="L253" i="36" s="1"/>
  <c r="V252" i="36"/>
  <c r="T252" i="36"/>
  <c r="K252" i="36"/>
  <c r="U252" i="36" s="1"/>
  <c r="I252" i="36"/>
  <c r="L252" i="36" s="1"/>
  <c r="V251" i="36"/>
  <c r="U251" i="36"/>
  <c r="T251" i="36"/>
  <c r="L251" i="36"/>
  <c r="N251" i="36" s="1"/>
  <c r="K251" i="36"/>
  <c r="I251" i="36"/>
  <c r="V250" i="36"/>
  <c r="V257" i="36" s="1"/>
  <c r="U250" i="36"/>
  <c r="U257" i="36" s="1"/>
  <c r="L250" i="36"/>
  <c r="K250" i="36"/>
  <c r="T250" i="36" s="1"/>
  <c r="I250" i="36"/>
  <c r="S248" i="36"/>
  <c r="Q248" i="36"/>
  <c r="O248" i="36"/>
  <c r="W247" i="36"/>
  <c r="V247" i="36"/>
  <c r="U247" i="36"/>
  <c r="K247" i="36"/>
  <c r="T247" i="36" s="1"/>
  <c r="I247" i="36"/>
  <c r="L247" i="36" s="1"/>
  <c r="N247" i="36" s="1"/>
  <c r="V246" i="36"/>
  <c r="N246" i="36"/>
  <c r="L246" i="36"/>
  <c r="K246" i="36"/>
  <c r="I246" i="36"/>
  <c r="V245" i="36"/>
  <c r="N245" i="36"/>
  <c r="L245" i="36"/>
  <c r="K245" i="36"/>
  <c r="U245" i="36" s="1"/>
  <c r="I245" i="36"/>
  <c r="V244" i="36"/>
  <c r="U244" i="36"/>
  <c r="N244" i="36"/>
  <c r="K244" i="36"/>
  <c r="T244" i="36" s="1"/>
  <c r="I244" i="36"/>
  <c r="L244" i="36" s="1"/>
  <c r="V243" i="36"/>
  <c r="V248" i="36" s="1"/>
  <c r="K243" i="36"/>
  <c r="T243" i="36" s="1"/>
  <c r="I243" i="36"/>
  <c r="L243" i="36" s="1"/>
  <c r="V242" i="36"/>
  <c r="N242" i="36"/>
  <c r="L242" i="36"/>
  <c r="K242" i="36"/>
  <c r="I242" i="36"/>
  <c r="V241" i="36"/>
  <c r="U241" i="36"/>
  <c r="T241" i="36"/>
  <c r="N241" i="36"/>
  <c r="K241" i="36"/>
  <c r="I241" i="36"/>
  <c r="L241" i="36" s="1"/>
  <c r="S239" i="36"/>
  <c r="Q239" i="36"/>
  <c r="O239" i="36"/>
  <c r="V238" i="36"/>
  <c r="U238" i="36"/>
  <c r="T238" i="36"/>
  <c r="K238" i="36"/>
  <c r="I238" i="36"/>
  <c r="L238" i="36" s="1"/>
  <c r="V237" i="36"/>
  <c r="U237" i="36"/>
  <c r="K237" i="36"/>
  <c r="T237" i="36" s="1"/>
  <c r="I237" i="36"/>
  <c r="L237" i="36" s="1"/>
  <c r="N237" i="36" s="1"/>
  <c r="V236" i="36"/>
  <c r="N236" i="36"/>
  <c r="L236" i="36"/>
  <c r="K236" i="36"/>
  <c r="I236" i="36"/>
  <c r="V235" i="36"/>
  <c r="U235" i="36"/>
  <c r="T235" i="36"/>
  <c r="L235" i="36"/>
  <c r="K235" i="36"/>
  <c r="I235" i="36"/>
  <c r="V234" i="36"/>
  <c r="T234" i="36"/>
  <c r="K234" i="36"/>
  <c r="U234" i="36" s="1"/>
  <c r="I234" i="36"/>
  <c r="L234" i="36" s="1"/>
  <c r="V233" i="36"/>
  <c r="T233" i="36"/>
  <c r="L233" i="36"/>
  <c r="K233" i="36"/>
  <c r="U233" i="36" s="1"/>
  <c r="I233" i="36"/>
  <c r="V232" i="36"/>
  <c r="V239" i="36" s="1"/>
  <c r="U232" i="36"/>
  <c r="T232" i="36"/>
  <c r="K232" i="36"/>
  <c r="I232" i="36"/>
  <c r="L232" i="36" s="1"/>
  <c r="S230" i="36"/>
  <c r="Q230" i="36"/>
  <c r="O230" i="36"/>
  <c r="V229" i="36"/>
  <c r="U229" i="36"/>
  <c r="T229" i="36"/>
  <c r="L229" i="36"/>
  <c r="K229" i="36"/>
  <c r="I229" i="36"/>
  <c r="V228" i="36"/>
  <c r="T228" i="36"/>
  <c r="K228" i="36"/>
  <c r="U228" i="36" s="1"/>
  <c r="I228" i="36"/>
  <c r="L228" i="36" s="1"/>
  <c r="N228" i="36" s="1"/>
  <c r="W227" i="36"/>
  <c r="V227" i="36"/>
  <c r="U227" i="36"/>
  <c r="K227" i="36"/>
  <c r="T227" i="36" s="1"/>
  <c r="I227" i="36"/>
  <c r="L227" i="36" s="1"/>
  <c r="N227" i="36" s="1"/>
  <c r="V226" i="36"/>
  <c r="U226" i="36"/>
  <c r="T226" i="36"/>
  <c r="L226" i="36"/>
  <c r="K226" i="36"/>
  <c r="I226" i="36"/>
  <c r="V225" i="36"/>
  <c r="U225" i="36"/>
  <c r="T225" i="36"/>
  <c r="K225" i="36"/>
  <c r="I225" i="36"/>
  <c r="L225" i="36" s="1"/>
  <c r="V224" i="36"/>
  <c r="U224" i="36"/>
  <c r="L224" i="36"/>
  <c r="K224" i="36"/>
  <c r="T224" i="36" s="1"/>
  <c r="I224" i="36"/>
  <c r="V223" i="36"/>
  <c r="L223" i="36"/>
  <c r="K223" i="36"/>
  <c r="T223" i="36" s="1"/>
  <c r="I223" i="36"/>
  <c r="S221" i="36"/>
  <c r="Q221" i="36"/>
  <c r="O221" i="36"/>
  <c r="V220" i="36"/>
  <c r="T220" i="36"/>
  <c r="L220" i="36"/>
  <c r="K220" i="36"/>
  <c r="U220" i="36" s="1"/>
  <c r="I220" i="36"/>
  <c r="V219" i="36"/>
  <c r="U219" i="36"/>
  <c r="T219" i="36"/>
  <c r="K219" i="36"/>
  <c r="I219" i="36"/>
  <c r="L219" i="36" s="1"/>
  <c r="V218" i="36"/>
  <c r="K218" i="36"/>
  <c r="U218" i="36" s="1"/>
  <c r="I218" i="36"/>
  <c r="L218" i="36" s="1"/>
  <c r="N218" i="36" s="1"/>
  <c r="V217" i="36"/>
  <c r="L217" i="36"/>
  <c r="N217" i="36" s="1"/>
  <c r="K217" i="36"/>
  <c r="I217" i="36"/>
  <c r="V216" i="36"/>
  <c r="U216" i="36"/>
  <c r="T216" i="36"/>
  <c r="L216" i="36"/>
  <c r="K216" i="36"/>
  <c r="I216" i="36"/>
  <c r="V215" i="36"/>
  <c r="U215" i="36"/>
  <c r="T215" i="36"/>
  <c r="K215" i="36"/>
  <c r="I215" i="36"/>
  <c r="L215" i="36" s="1"/>
  <c r="V214" i="36"/>
  <c r="V221" i="36" s="1"/>
  <c r="T214" i="36"/>
  <c r="L214" i="36"/>
  <c r="K214" i="36"/>
  <c r="U214" i="36" s="1"/>
  <c r="I214" i="36"/>
  <c r="S212" i="36"/>
  <c r="Q212" i="36"/>
  <c r="O212" i="36"/>
  <c r="V211" i="36"/>
  <c r="L211" i="36"/>
  <c r="N211" i="36" s="1"/>
  <c r="K211" i="36"/>
  <c r="I211" i="36"/>
  <c r="V210" i="36"/>
  <c r="T210" i="36"/>
  <c r="N210" i="36"/>
  <c r="L210" i="36"/>
  <c r="K210" i="36"/>
  <c r="U210" i="36" s="1"/>
  <c r="I210" i="36"/>
  <c r="V209" i="36"/>
  <c r="U209" i="36"/>
  <c r="K209" i="36"/>
  <c r="T209" i="36" s="1"/>
  <c r="I209" i="36"/>
  <c r="L209" i="36" s="1"/>
  <c r="N209" i="36" s="1"/>
  <c r="V208" i="36"/>
  <c r="K208" i="36"/>
  <c r="T208" i="36" s="1"/>
  <c r="I208" i="36"/>
  <c r="L208" i="36" s="1"/>
  <c r="V207" i="36"/>
  <c r="L207" i="36"/>
  <c r="N207" i="36" s="1"/>
  <c r="K207" i="36"/>
  <c r="I207" i="36"/>
  <c r="V206" i="36"/>
  <c r="U206" i="36"/>
  <c r="T206" i="36"/>
  <c r="N206" i="36"/>
  <c r="K206" i="36"/>
  <c r="I206" i="36"/>
  <c r="L206" i="36" s="1"/>
  <c r="V205" i="36"/>
  <c r="U205" i="36"/>
  <c r="K205" i="36"/>
  <c r="T205" i="36" s="1"/>
  <c r="I205" i="36"/>
  <c r="L205" i="36" s="1"/>
  <c r="S203" i="36"/>
  <c r="Q203" i="36"/>
  <c r="O203" i="36"/>
  <c r="V202" i="36"/>
  <c r="K202" i="36"/>
  <c r="T202" i="36" s="1"/>
  <c r="I202" i="36"/>
  <c r="L202" i="36" s="1"/>
  <c r="V201" i="36"/>
  <c r="K201" i="36"/>
  <c r="U201" i="36" s="1"/>
  <c r="I201" i="36"/>
  <c r="L201" i="36" s="1"/>
  <c r="N201" i="36" s="1"/>
  <c r="V200" i="36"/>
  <c r="U200" i="36"/>
  <c r="T200" i="36"/>
  <c r="L200" i="36"/>
  <c r="K200" i="36"/>
  <c r="I200" i="36"/>
  <c r="V199" i="36"/>
  <c r="U199" i="36"/>
  <c r="T199" i="36"/>
  <c r="L199" i="36"/>
  <c r="K199" i="36"/>
  <c r="I199" i="36"/>
  <c r="V198" i="36"/>
  <c r="T198" i="36"/>
  <c r="K198" i="36"/>
  <c r="U198" i="36" s="1"/>
  <c r="I198" i="36"/>
  <c r="L198" i="36" s="1"/>
  <c r="N198" i="36" s="1"/>
  <c r="V197" i="36"/>
  <c r="U197" i="36"/>
  <c r="T197" i="36"/>
  <c r="K197" i="36"/>
  <c r="I197" i="36"/>
  <c r="L197" i="36" s="1"/>
  <c r="V196" i="36"/>
  <c r="K196" i="36"/>
  <c r="T196" i="36" s="1"/>
  <c r="I196" i="36"/>
  <c r="L196" i="36" s="1"/>
  <c r="S194" i="36"/>
  <c r="Q194" i="36"/>
  <c r="O194" i="36"/>
  <c r="V193" i="36"/>
  <c r="N193" i="36"/>
  <c r="K193" i="36"/>
  <c r="I193" i="36"/>
  <c r="L193" i="36" s="1"/>
  <c r="V192" i="36"/>
  <c r="U192" i="36"/>
  <c r="N192" i="36"/>
  <c r="L192" i="36"/>
  <c r="K192" i="36"/>
  <c r="T192" i="36" s="1"/>
  <c r="I192" i="36"/>
  <c r="V191" i="36"/>
  <c r="U191" i="36"/>
  <c r="T191" i="36"/>
  <c r="L191" i="36"/>
  <c r="K191" i="36"/>
  <c r="I191" i="36"/>
  <c r="V190" i="36"/>
  <c r="W190" i="36" s="1"/>
  <c r="T190" i="36"/>
  <c r="K190" i="36"/>
  <c r="U190" i="36" s="1"/>
  <c r="I190" i="36"/>
  <c r="L190" i="36" s="1"/>
  <c r="N190" i="36" s="1"/>
  <c r="V189" i="36"/>
  <c r="U189" i="36"/>
  <c r="K189" i="36"/>
  <c r="T189" i="36" s="1"/>
  <c r="W189" i="36" s="1"/>
  <c r="I189" i="36"/>
  <c r="L189" i="36" s="1"/>
  <c r="N189" i="36" s="1"/>
  <c r="V188" i="36"/>
  <c r="U188" i="36"/>
  <c r="T188" i="36"/>
  <c r="N188" i="36"/>
  <c r="L188" i="36"/>
  <c r="K188" i="36"/>
  <c r="I188" i="36"/>
  <c r="V187" i="36"/>
  <c r="T187" i="36"/>
  <c r="K187" i="36"/>
  <c r="U187" i="36" s="1"/>
  <c r="I187" i="36"/>
  <c r="L187" i="36" s="1"/>
  <c r="N187" i="36" s="1"/>
  <c r="S185" i="36"/>
  <c r="Q185" i="36"/>
  <c r="O185" i="36"/>
  <c r="V184" i="36"/>
  <c r="U184" i="36"/>
  <c r="T184" i="36"/>
  <c r="K184" i="36"/>
  <c r="I184" i="36"/>
  <c r="L184" i="36" s="1"/>
  <c r="V183" i="36"/>
  <c r="T183" i="36"/>
  <c r="L183" i="36"/>
  <c r="K183" i="36"/>
  <c r="U183" i="36" s="1"/>
  <c r="I183" i="36"/>
  <c r="V182" i="36"/>
  <c r="T182" i="36"/>
  <c r="K182" i="36"/>
  <c r="U182" i="36" s="1"/>
  <c r="I182" i="36"/>
  <c r="L182" i="36" s="1"/>
  <c r="V181" i="36"/>
  <c r="U181" i="36"/>
  <c r="T181" i="36"/>
  <c r="K181" i="36"/>
  <c r="I181" i="36"/>
  <c r="L181" i="36" s="1"/>
  <c r="N181" i="36" s="1"/>
  <c r="V180" i="36"/>
  <c r="U180" i="36"/>
  <c r="K180" i="36"/>
  <c r="T180" i="36" s="1"/>
  <c r="I180" i="36"/>
  <c r="L180" i="36" s="1"/>
  <c r="V179" i="36"/>
  <c r="N179" i="36"/>
  <c r="K179" i="36"/>
  <c r="I179" i="36"/>
  <c r="L179" i="36" s="1"/>
  <c r="V178" i="36"/>
  <c r="V185" i="36" s="1"/>
  <c r="U178" i="36"/>
  <c r="T178" i="36"/>
  <c r="L178" i="36"/>
  <c r="K178" i="36"/>
  <c r="I178" i="36"/>
  <c r="S176" i="36"/>
  <c r="Q176" i="36"/>
  <c r="O176" i="36"/>
  <c r="V175" i="36"/>
  <c r="U175" i="36"/>
  <c r="N175" i="36"/>
  <c r="W175" i="36" s="1"/>
  <c r="L175" i="36"/>
  <c r="K175" i="36"/>
  <c r="T175" i="36" s="1"/>
  <c r="I175" i="36"/>
  <c r="V174" i="36"/>
  <c r="U174" i="36"/>
  <c r="K174" i="36"/>
  <c r="T174" i="36" s="1"/>
  <c r="I174" i="36"/>
  <c r="L174" i="36" s="1"/>
  <c r="V173" i="36"/>
  <c r="N173" i="36"/>
  <c r="L173" i="36"/>
  <c r="K173" i="36"/>
  <c r="I173" i="36"/>
  <c r="V172" i="36"/>
  <c r="U172" i="36"/>
  <c r="T172" i="36"/>
  <c r="W172" i="36" s="1"/>
  <c r="N172" i="36"/>
  <c r="L172" i="36"/>
  <c r="K172" i="36"/>
  <c r="I172" i="36"/>
  <c r="V171" i="36"/>
  <c r="U171" i="36"/>
  <c r="K171" i="36"/>
  <c r="T171" i="36" s="1"/>
  <c r="I171" i="36"/>
  <c r="L171" i="36" s="1"/>
  <c r="N171" i="36" s="1"/>
  <c r="W171" i="36" s="1"/>
  <c r="V170" i="36"/>
  <c r="V176" i="36" s="1"/>
  <c r="K170" i="36"/>
  <c r="I170" i="36"/>
  <c r="L170" i="36" s="1"/>
  <c r="N170" i="36" s="1"/>
  <c r="V169" i="36"/>
  <c r="U169" i="36"/>
  <c r="N169" i="36"/>
  <c r="L169" i="36"/>
  <c r="K169" i="36"/>
  <c r="T169" i="36" s="1"/>
  <c r="I169" i="36"/>
  <c r="S167" i="36"/>
  <c r="Q167" i="36"/>
  <c r="O167" i="36"/>
  <c r="V166" i="36"/>
  <c r="K166" i="36"/>
  <c r="U166" i="36" s="1"/>
  <c r="I166" i="36"/>
  <c r="L166" i="36" s="1"/>
  <c r="V165" i="36"/>
  <c r="U165" i="36"/>
  <c r="T165" i="36"/>
  <c r="K165" i="36"/>
  <c r="I165" i="36"/>
  <c r="L165" i="36" s="1"/>
  <c r="V164" i="36"/>
  <c r="U164" i="36"/>
  <c r="T164" i="36"/>
  <c r="K164" i="36"/>
  <c r="I164" i="36"/>
  <c r="L164" i="36" s="1"/>
  <c r="V163" i="36"/>
  <c r="K163" i="36"/>
  <c r="U163" i="36" s="1"/>
  <c r="I163" i="36"/>
  <c r="L163" i="36" s="1"/>
  <c r="V162" i="36"/>
  <c r="U162" i="36"/>
  <c r="T162" i="36"/>
  <c r="L162" i="36"/>
  <c r="K162" i="36"/>
  <c r="I162" i="36"/>
  <c r="V161" i="36"/>
  <c r="U161" i="36"/>
  <c r="T161" i="36"/>
  <c r="L161" i="36"/>
  <c r="K161" i="36"/>
  <c r="I161" i="36"/>
  <c r="V160" i="36"/>
  <c r="L160" i="36"/>
  <c r="N160" i="36" s="1"/>
  <c r="K160" i="36"/>
  <c r="U160" i="36" s="1"/>
  <c r="U167" i="36" s="1"/>
  <c r="I160" i="36"/>
  <c r="S158" i="36"/>
  <c r="Q158" i="36"/>
  <c r="O158" i="36"/>
  <c r="V157" i="36"/>
  <c r="N157" i="36"/>
  <c r="K157" i="36"/>
  <c r="T157" i="36" s="1"/>
  <c r="I157" i="36"/>
  <c r="L157" i="36" s="1"/>
  <c r="V156" i="36"/>
  <c r="U156" i="36"/>
  <c r="N156" i="36"/>
  <c r="L156" i="36"/>
  <c r="W156" i="36" s="1"/>
  <c r="K156" i="36"/>
  <c r="T156" i="36" s="1"/>
  <c r="I156" i="36"/>
  <c r="V155" i="36"/>
  <c r="U155" i="36"/>
  <c r="T155" i="36"/>
  <c r="K155" i="36"/>
  <c r="I155" i="36"/>
  <c r="L155" i="36" s="1"/>
  <c r="V154" i="36"/>
  <c r="U154" i="36"/>
  <c r="K154" i="36"/>
  <c r="T154" i="36" s="1"/>
  <c r="I154" i="36"/>
  <c r="L154" i="36" s="1"/>
  <c r="V153" i="36"/>
  <c r="U153" i="36"/>
  <c r="N153" i="36"/>
  <c r="L153" i="36"/>
  <c r="K153" i="36"/>
  <c r="T153" i="36" s="1"/>
  <c r="W153" i="36" s="1"/>
  <c r="I153" i="36"/>
  <c r="V152" i="36"/>
  <c r="K152" i="36"/>
  <c r="U152" i="36" s="1"/>
  <c r="I152" i="36"/>
  <c r="L152" i="36" s="1"/>
  <c r="N152" i="36" s="1"/>
  <c r="V151" i="36"/>
  <c r="V158" i="36" s="1"/>
  <c r="K151" i="36"/>
  <c r="T151" i="36" s="1"/>
  <c r="I151" i="36"/>
  <c r="L151" i="36" s="1"/>
  <c r="L158" i="36" s="1"/>
  <c r="S149" i="36"/>
  <c r="Q149" i="36"/>
  <c r="O149" i="36"/>
  <c r="V148" i="36"/>
  <c r="U148" i="36"/>
  <c r="T148" i="36"/>
  <c r="K148" i="36"/>
  <c r="I148" i="36"/>
  <c r="L148" i="36" s="1"/>
  <c r="V147" i="36"/>
  <c r="K147" i="36"/>
  <c r="U147" i="36" s="1"/>
  <c r="I147" i="36"/>
  <c r="L147" i="36" s="1"/>
  <c r="V146" i="36"/>
  <c r="U146" i="36"/>
  <c r="T146" i="36"/>
  <c r="K146" i="36"/>
  <c r="I146" i="36"/>
  <c r="L146" i="36" s="1"/>
  <c r="V145" i="36"/>
  <c r="U145" i="36"/>
  <c r="T145" i="36"/>
  <c r="K145" i="36"/>
  <c r="I145" i="36"/>
  <c r="L145" i="36" s="1"/>
  <c r="V144" i="36"/>
  <c r="K144" i="36"/>
  <c r="U144" i="36" s="1"/>
  <c r="I144" i="36"/>
  <c r="L144" i="36" s="1"/>
  <c r="V143" i="36"/>
  <c r="U143" i="36"/>
  <c r="T143" i="36"/>
  <c r="L143" i="36"/>
  <c r="K143" i="36"/>
  <c r="I143" i="36"/>
  <c r="V142" i="36"/>
  <c r="U142" i="36"/>
  <c r="U149" i="36" s="1"/>
  <c r="T142" i="36"/>
  <c r="L142" i="36"/>
  <c r="K142" i="36"/>
  <c r="I142" i="36"/>
  <c r="S140" i="36"/>
  <c r="Q140" i="36"/>
  <c r="O140" i="36"/>
  <c r="V139" i="36"/>
  <c r="U139" i="36"/>
  <c r="T139" i="36"/>
  <c r="K139" i="36"/>
  <c r="I139" i="36"/>
  <c r="L139" i="36" s="1"/>
  <c r="V138" i="36"/>
  <c r="V140" i="36" s="1"/>
  <c r="U138" i="36"/>
  <c r="K138" i="36"/>
  <c r="T138" i="36" s="1"/>
  <c r="I138" i="36"/>
  <c r="L138" i="36" s="1"/>
  <c r="V137" i="36"/>
  <c r="U137" i="36"/>
  <c r="N137" i="36"/>
  <c r="L137" i="36"/>
  <c r="K137" i="36"/>
  <c r="T137" i="36" s="1"/>
  <c r="W137" i="36" s="1"/>
  <c r="I137" i="36"/>
  <c r="V136" i="36"/>
  <c r="K136" i="36"/>
  <c r="U136" i="36" s="1"/>
  <c r="I136" i="36"/>
  <c r="L136" i="36" s="1"/>
  <c r="N136" i="36" s="1"/>
  <c r="V135" i="36"/>
  <c r="K135" i="36"/>
  <c r="T135" i="36" s="1"/>
  <c r="I135" i="36"/>
  <c r="L135" i="36" s="1"/>
  <c r="N135" i="36" s="1"/>
  <c r="V134" i="36"/>
  <c r="N134" i="36"/>
  <c r="L134" i="36"/>
  <c r="K134" i="36"/>
  <c r="T134" i="36" s="1"/>
  <c r="I134" i="36"/>
  <c r="V133" i="36"/>
  <c r="N133" i="36"/>
  <c r="K133" i="36"/>
  <c r="U133" i="36" s="1"/>
  <c r="I133" i="36"/>
  <c r="L133" i="36" s="1"/>
  <c r="S131" i="36"/>
  <c r="Q131" i="36"/>
  <c r="O131" i="36"/>
  <c r="V130" i="36"/>
  <c r="U130" i="36"/>
  <c r="T130" i="36"/>
  <c r="K130" i="36"/>
  <c r="I130" i="36"/>
  <c r="L130" i="36" s="1"/>
  <c r="V129" i="36"/>
  <c r="K129" i="36"/>
  <c r="U129" i="36" s="1"/>
  <c r="I129" i="36"/>
  <c r="L129" i="36" s="1"/>
  <c r="V128" i="36"/>
  <c r="K128" i="36"/>
  <c r="U128" i="36" s="1"/>
  <c r="I128" i="36"/>
  <c r="L128" i="36" s="1"/>
  <c r="V127" i="36"/>
  <c r="U127" i="36"/>
  <c r="T127" i="36"/>
  <c r="L127" i="36"/>
  <c r="K127" i="36"/>
  <c r="I127" i="36"/>
  <c r="V126" i="36"/>
  <c r="V131" i="36" s="1"/>
  <c r="U126" i="36"/>
  <c r="T126" i="36"/>
  <c r="L126" i="36"/>
  <c r="N126" i="36" s="1"/>
  <c r="K126" i="36"/>
  <c r="I126" i="36"/>
  <c r="V125" i="36"/>
  <c r="T125" i="36"/>
  <c r="K125" i="36"/>
  <c r="U125" i="36" s="1"/>
  <c r="I125" i="36"/>
  <c r="L125" i="36" s="1"/>
  <c r="V124" i="36"/>
  <c r="U124" i="36"/>
  <c r="T124" i="36"/>
  <c r="K124" i="36"/>
  <c r="I124" i="36"/>
  <c r="L124" i="36" s="1"/>
  <c r="S122" i="36"/>
  <c r="Q122" i="36"/>
  <c r="O122" i="36"/>
  <c r="V121" i="36"/>
  <c r="U121" i="36"/>
  <c r="T121" i="36"/>
  <c r="N121" i="36"/>
  <c r="L121" i="36"/>
  <c r="W121" i="36" s="1"/>
  <c r="K121" i="36"/>
  <c r="I121" i="36"/>
  <c r="V120" i="36"/>
  <c r="U120" i="36"/>
  <c r="K120" i="36"/>
  <c r="T120" i="36" s="1"/>
  <c r="I120" i="36"/>
  <c r="L120" i="36" s="1"/>
  <c r="V119" i="36"/>
  <c r="V122" i="36" s="1"/>
  <c r="K119" i="36"/>
  <c r="T119" i="36" s="1"/>
  <c r="I119" i="36"/>
  <c r="L119" i="36" s="1"/>
  <c r="V118" i="36"/>
  <c r="L118" i="36"/>
  <c r="N118" i="36" s="1"/>
  <c r="K118" i="36"/>
  <c r="T118" i="36" s="1"/>
  <c r="I118" i="36"/>
  <c r="V117" i="36"/>
  <c r="U117" i="36"/>
  <c r="T117" i="36"/>
  <c r="N117" i="36"/>
  <c r="K117" i="36"/>
  <c r="I117" i="36"/>
  <c r="L117" i="36" s="1"/>
  <c r="W117" i="36" s="1"/>
  <c r="V116" i="36"/>
  <c r="U116" i="36"/>
  <c r="K116" i="36"/>
  <c r="T116" i="36" s="1"/>
  <c r="I116" i="36"/>
  <c r="L116" i="36" s="1"/>
  <c r="V115" i="36"/>
  <c r="U115" i="36"/>
  <c r="L115" i="36"/>
  <c r="K115" i="36"/>
  <c r="T115" i="36" s="1"/>
  <c r="T122" i="36" s="1"/>
  <c r="I115" i="36"/>
  <c r="S113" i="36"/>
  <c r="Q113" i="36"/>
  <c r="O113" i="36"/>
  <c r="V112" i="36"/>
  <c r="T112" i="36"/>
  <c r="K112" i="36"/>
  <c r="U112" i="36" s="1"/>
  <c r="I112" i="36"/>
  <c r="L112" i="36" s="1"/>
  <c r="V111" i="36"/>
  <c r="U111" i="36"/>
  <c r="T111" i="36"/>
  <c r="K111" i="36"/>
  <c r="I111" i="36"/>
  <c r="L111" i="36" s="1"/>
  <c r="V110" i="36"/>
  <c r="K110" i="36"/>
  <c r="U110" i="36" s="1"/>
  <c r="I110" i="36"/>
  <c r="L110" i="36" s="1"/>
  <c r="V109" i="36"/>
  <c r="K109" i="36"/>
  <c r="U109" i="36" s="1"/>
  <c r="I109" i="36"/>
  <c r="L109" i="36" s="1"/>
  <c r="V108" i="36"/>
  <c r="U108" i="36"/>
  <c r="T108" i="36"/>
  <c r="L108" i="36"/>
  <c r="K108" i="36"/>
  <c r="I108" i="36"/>
  <c r="V107" i="36"/>
  <c r="U107" i="36"/>
  <c r="T107" i="36"/>
  <c r="L107" i="36"/>
  <c r="N107" i="36" s="1"/>
  <c r="K107" i="36"/>
  <c r="I107" i="36"/>
  <c r="V106" i="36"/>
  <c r="V113" i="36" s="1"/>
  <c r="T106" i="36"/>
  <c r="K106" i="36"/>
  <c r="U106" i="36" s="1"/>
  <c r="U113" i="36" s="1"/>
  <c r="I106" i="36"/>
  <c r="L106" i="36" s="1"/>
  <c r="S104" i="36"/>
  <c r="Q104" i="36"/>
  <c r="O104" i="36"/>
  <c r="V103" i="36"/>
  <c r="K103" i="36"/>
  <c r="T103" i="36" s="1"/>
  <c r="I103" i="36"/>
  <c r="L103" i="36" s="1"/>
  <c r="V102" i="36"/>
  <c r="U102" i="36"/>
  <c r="T102" i="36"/>
  <c r="N102" i="36"/>
  <c r="L102" i="36"/>
  <c r="W102" i="36" s="1"/>
  <c r="K102" i="36"/>
  <c r="I102" i="36"/>
  <c r="V101" i="36"/>
  <c r="U101" i="36"/>
  <c r="T101" i="36"/>
  <c r="K101" i="36"/>
  <c r="I101" i="36"/>
  <c r="L101" i="36" s="1"/>
  <c r="V100" i="36"/>
  <c r="U100" i="36"/>
  <c r="K100" i="36"/>
  <c r="T100" i="36" s="1"/>
  <c r="I100" i="36"/>
  <c r="L100" i="36" s="1"/>
  <c r="V99" i="36"/>
  <c r="N99" i="36"/>
  <c r="L99" i="36"/>
  <c r="K99" i="36"/>
  <c r="U99" i="36" s="1"/>
  <c r="I99" i="36"/>
  <c r="V98" i="36"/>
  <c r="N98" i="36"/>
  <c r="K98" i="36"/>
  <c r="U98" i="36" s="1"/>
  <c r="I98" i="36"/>
  <c r="L98" i="36" s="1"/>
  <c r="V97" i="36"/>
  <c r="V104" i="36" s="1"/>
  <c r="U97" i="36"/>
  <c r="N97" i="36"/>
  <c r="L97" i="36"/>
  <c r="W97" i="36" s="1"/>
  <c r="K97" i="36"/>
  <c r="T97" i="36" s="1"/>
  <c r="I97" i="36"/>
  <c r="S95" i="36"/>
  <c r="Q95" i="36"/>
  <c r="O95" i="36"/>
  <c r="V94" i="36"/>
  <c r="U94" i="36"/>
  <c r="K94" i="36"/>
  <c r="T94" i="36" s="1"/>
  <c r="I94" i="36"/>
  <c r="L94" i="36" s="1"/>
  <c r="V93" i="36"/>
  <c r="K93" i="36"/>
  <c r="U93" i="36" s="1"/>
  <c r="I93" i="36"/>
  <c r="L93" i="36" s="1"/>
  <c r="V92" i="36"/>
  <c r="U92" i="36"/>
  <c r="T92" i="36"/>
  <c r="K92" i="36"/>
  <c r="I92" i="36"/>
  <c r="L92" i="36" s="1"/>
  <c r="V91" i="36"/>
  <c r="L91" i="36"/>
  <c r="N91" i="36" s="1"/>
  <c r="K91" i="36"/>
  <c r="U91" i="36" s="1"/>
  <c r="I91" i="36"/>
  <c r="V90" i="36"/>
  <c r="T90" i="36"/>
  <c r="N90" i="36"/>
  <c r="L90" i="36"/>
  <c r="W90" i="36" s="1"/>
  <c r="K90" i="36"/>
  <c r="U90" i="36" s="1"/>
  <c r="I90" i="36"/>
  <c r="V89" i="36"/>
  <c r="U89" i="36"/>
  <c r="T89" i="36"/>
  <c r="K89" i="36"/>
  <c r="I89" i="36"/>
  <c r="L89" i="36" s="1"/>
  <c r="V88" i="36"/>
  <c r="V95" i="36" s="1"/>
  <c r="U88" i="36"/>
  <c r="U95" i="36" s="1"/>
  <c r="K88" i="36"/>
  <c r="T88" i="36" s="1"/>
  <c r="I88" i="36"/>
  <c r="L88" i="36" s="1"/>
  <c r="S86" i="36"/>
  <c r="Q86" i="36"/>
  <c r="O86" i="36"/>
  <c r="V85" i="36"/>
  <c r="K85" i="36"/>
  <c r="I85" i="36"/>
  <c r="L85" i="36" s="1"/>
  <c r="N85" i="36" s="1"/>
  <c r="V84" i="36"/>
  <c r="L84" i="36"/>
  <c r="K84" i="36"/>
  <c r="T84" i="36" s="1"/>
  <c r="I84" i="36"/>
  <c r="V83" i="36"/>
  <c r="U83" i="36"/>
  <c r="T83" i="36"/>
  <c r="N83" i="36"/>
  <c r="L83" i="36"/>
  <c r="K83" i="36"/>
  <c r="I83" i="36"/>
  <c r="V82" i="36"/>
  <c r="U82" i="36"/>
  <c r="K82" i="36"/>
  <c r="T82" i="36" s="1"/>
  <c r="I82" i="36"/>
  <c r="L82" i="36" s="1"/>
  <c r="V81" i="36"/>
  <c r="K81" i="36"/>
  <c r="T81" i="36" s="1"/>
  <c r="I81" i="36"/>
  <c r="L81" i="36" s="1"/>
  <c r="N81" i="36" s="1"/>
  <c r="V80" i="36"/>
  <c r="L80" i="36"/>
  <c r="K80" i="36"/>
  <c r="T80" i="36" s="1"/>
  <c r="I80" i="36"/>
  <c r="V79" i="36"/>
  <c r="U79" i="36"/>
  <c r="T79" i="36"/>
  <c r="N79" i="36"/>
  <c r="K79" i="36"/>
  <c r="I79" i="36"/>
  <c r="L79" i="36" s="1"/>
  <c r="S77" i="36"/>
  <c r="Q77" i="36"/>
  <c r="O77" i="36"/>
  <c r="V76" i="36"/>
  <c r="U76" i="36"/>
  <c r="T76" i="36"/>
  <c r="K76" i="36"/>
  <c r="I76" i="36"/>
  <c r="L76" i="36" s="1"/>
  <c r="V75" i="36"/>
  <c r="K75" i="36"/>
  <c r="I75" i="36"/>
  <c r="L75" i="36" s="1"/>
  <c r="N75" i="36" s="1"/>
  <c r="V74" i="36"/>
  <c r="L74" i="36"/>
  <c r="K74" i="36"/>
  <c r="I74" i="36"/>
  <c r="V73" i="36"/>
  <c r="U73" i="36"/>
  <c r="T73" i="36"/>
  <c r="N73" i="36"/>
  <c r="L73" i="36"/>
  <c r="K73" i="36"/>
  <c r="I73" i="36"/>
  <c r="V72" i="36"/>
  <c r="U72" i="36"/>
  <c r="T72" i="36"/>
  <c r="K72" i="36"/>
  <c r="I72" i="36"/>
  <c r="L72" i="36" s="1"/>
  <c r="V71" i="36"/>
  <c r="T71" i="36"/>
  <c r="K71" i="36"/>
  <c r="U71" i="36" s="1"/>
  <c r="I71" i="36"/>
  <c r="L71" i="36" s="1"/>
  <c r="V70" i="36"/>
  <c r="U70" i="36"/>
  <c r="T70" i="36"/>
  <c r="K70" i="36"/>
  <c r="I70" i="36"/>
  <c r="L70" i="36" s="1"/>
  <c r="S68" i="36"/>
  <c r="Q68" i="36"/>
  <c r="O68" i="36"/>
  <c r="V67" i="36"/>
  <c r="U67" i="36"/>
  <c r="T67" i="36"/>
  <c r="W67" i="36" s="1"/>
  <c r="N67" i="36"/>
  <c r="L67" i="36"/>
  <c r="K67" i="36"/>
  <c r="I67" i="36"/>
  <c r="V66" i="36"/>
  <c r="K66" i="36"/>
  <c r="U66" i="36" s="1"/>
  <c r="I66" i="36"/>
  <c r="L66" i="36" s="1"/>
  <c r="N66" i="36" s="1"/>
  <c r="V65" i="36"/>
  <c r="K65" i="36"/>
  <c r="I65" i="36"/>
  <c r="L65" i="36" s="1"/>
  <c r="N65" i="36" s="1"/>
  <c r="V64" i="36"/>
  <c r="U64" i="36"/>
  <c r="T64" i="36"/>
  <c r="L64" i="36"/>
  <c r="K64" i="36"/>
  <c r="I64" i="36"/>
  <c r="V63" i="36"/>
  <c r="U63" i="36"/>
  <c r="T63" i="36"/>
  <c r="K63" i="36"/>
  <c r="I63" i="36"/>
  <c r="L63" i="36" s="1"/>
  <c r="V62" i="36"/>
  <c r="U62" i="36"/>
  <c r="K62" i="36"/>
  <c r="T62" i="36" s="1"/>
  <c r="I62" i="36"/>
  <c r="L62" i="36" s="1"/>
  <c r="V61" i="36"/>
  <c r="V68" i="36" s="1"/>
  <c r="L61" i="36"/>
  <c r="K61" i="36"/>
  <c r="I61" i="36"/>
  <c r="S59" i="36"/>
  <c r="Q59" i="36"/>
  <c r="O59" i="36"/>
  <c r="V58" i="36"/>
  <c r="K58" i="36"/>
  <c r="I58" i="36"/>
  <c r="L58" i="36" s="1"/>
  <c r="N58" i="36" s="1"/>
  <c r="V57" i="36"/>
  <c r="U57" i="36"/>
  <c r="T57" i="36"/>
  <c r="L57" i="36"/>
  <c r="K57" i="36"/>
  <c r="I57" i="36"/>
  <c r="V56" i="36"/>
  <c r="U56" i="36"/>
  <c r="T56" i="36"/>
  <c r="K56" i="36"/>
  <c r="I56" i="36"/>
  <c r="L56" i="36" s="1"/>
  <c r="V55" i="36"/>
  <c r="K55" i="36"/>
  <c r="I55" i="36"/>
  <c r="L55" i="36" s="1"/>
  <c r="N55" i="36" s="1"/>
  <c r="V54" i="36"/>
  <c r="U54" i="36"/>
  <c r="T54" i="36"/>
  <c r="L54" i="36"/>
  <c r="N54" i="36" s="1"/>
  <c r="K54" i="36"/>
  <c r="I54" i="36"/>
  <c r="V53" i="36"/>
  <c r="K53" i="36"/>
  <c r="T53" i="36" s="1"/>
  <c r="I53" i="36"/>
  <c r="L53" i="36" s="1"/>
  <c r="N53" i="36" s="1"/>
  <c r="V52" i="36"/>
  <c r="V59" i="36" s="1"/>
  <c r="K52" i="36"/>
  <c r="I52" i="36"/>
  <c r="L52" i="36" s="1"/>
  <c r="N52" i="36" s="1"/>
  <c r="S50" i="36"/>
  <c r="Q50" i="36"/>
  <c r="O50" i="36"/>
  <c r="V49" i="36"/>
  <c r="U49" i="36"/>
  <c r="L49" i="36"/>
  <c r="K49" i="36"/>
  <c r="T49" i="36" s="1"/>
  <c r="I49" i="36"/>
  <c r="V48" i="36"/>
  <c r="L48" i="36"/>
  <c r="N48" i="36" s="1"/>
  <c r="K48" i="36"/>
  <c r="U48" i="36" s="1"/>
  <c r="I48" i="36"/>
  <c r="V47" i="36"/>
  <c r="U47" i="36"/>
  <c r="T47" i="36"/>
  <c r="N47" i="36"/>
  <c r="K47" i="36"/>
  <c r="I47" i="36"/>
  <c r="L47" i="36" s="1"/>
  <c r="V46" i="36"/>
  <c r="U46" i="36"/>
  <c r="K46" i="36"/>
  <c r="T46" i="36" s="1"/>
  <c r="I46" i="36"/>
  <c r="L46" i="36" s="1"/>
  <c r="V45" i="36"/>
  <c r="L45" i="36"/>
  <c r="N45" i="36" s="1"/>
  <c r="K45" i="36"/>
  <c r="U45" i="36" s="1"/>
  <c r="U50" i="36" s="1"/>
  <c r="I45" i="36"/>
  <c r="V44" i="36"/>
  <c r="U44" i="36"/>
  <c r="T44" i="36"/>
  <c r="K44" i="36"/>
  <c r="I44" i="36"/>
  <c r="L44" i="36" s="1"/>
  <c r="V43" i="36"/>
  <c r="U43" i="36"/>
  <c r="K43" i="36"/>
  <c r="T43" i="36" s="1"/>
  <c r="I43" i="36"/>
  <c r="L43" i="36" s="1"/>
  <c r="S41" i="36"/>
  <c r="Q41" i="36"/>
  <c r="O41" i="36"/>
  <c r="V40" i="36"/>
  <c r="K40" i="36"/>
  <c r="T40" i="36" s="1"/>
  <c r="I40" i="36"/>
  <c r="L40" i="36" s="1"/>
  <c r="N40" i="36" s="1"/>
  <c r="V39" i="36"/>
  <c r="K39" i="36"/>
  <c r="I39" i="36"/>
  <c r="L39" i="36" s="1"/>
  <c r="N39" i="36" s="1"/>
  <c r="V38" i="36"/>
  <c r="U38" i="36"/>
  <c r="T38" i="36"/>
  <c r="L38" i="36"/>
  <c r="N38" i="36" s="1"/>
  <c r="K38" i="36"/>
  <c r="I38" i="36"/>
  <c r="V37" i="36"/>
  <c r="K37" i="36"/>
  <c r="T37" i="36" s="1"/>
  <c r="I37" i="36"/>
  <c r="L37" i="36" s="1"/>
  <c r="N37" i="36" s="1"/>
  <c r="V36" i="36"/>
  <c r="K36" i="36"/>
  <c r="I36" i="36"/>
  <c r="L36" i="36" s="1"/>
  <c r="N36" i="36" s="1"/>
  <c r="V35" i="36"/>
  <c r="U35" i="36"/>
  <c r="T35" i="36"/>
  <c r="L35" i="36"/>
  <c r="N35" i="36" s="1"/>
  <c r="K35" i="36"/>
  <c r="I35" i="36"/>
  <c r="V34" i="36"/>
  <c r="V41" i="36" s="1"/>
  <c r="K34" i="36"/>
  <c r="T34" i="36" s="1"/>
  <c r="I34" i="36"/>
  <c r="L34" i="36" s="1"/>
  <c r="S32" i="36"/>
  <c r="Q32" i="36"/>
  <c r="O32" i="36"/>
  <c r="V31" i="36"/>
  <c r="U31" i="36"/>
  <c r="T31" i="36"/>
  <c r="K31" i="36"/>
  <c r="I31" i="36"/>
  <c r="L31" i="36" s="1"/>
  <c r="V30" i="36"/>
  <c r="U30" i="36"/>
  <c r="K30" i="36"/>
  <c r="T30" i="36" s="1"/>
  <c r="I30" i="36"/>
  <c r="L30" i="36" s="1"/>
  <c r="V29" i="36"/>
  <c r="T29" i="36"/>
  <c r="W29" i="36" s="1"/>
  <c r="L29" i="36"/>
  <c r="N29" i="36" s="1"/>
  <c r="K29" i="36"/>
  <c r="U29" i="36" s="1"/>
  <c r="I29" i="36"/>
  <c r="V28" i="36"/>
  <c r="U28" i="36"/>
  <c r="T28" i="36"/>
  <c r="K28" i="36"/>
  <c r="I28" i="36"/>
  <c r="L28" i="36" s="1"/>
  <c r="N28" i="36" s="1"/>
  <c r="V27" i="36"/>
  <c r="V32" i="36" s="1"/>
  <c r="U27" i="36"/>
  <c r="L27" i="36"/>
  <c r="K27" i="36"/>
  <c r="T27" i="36" s="1"/>
  <c r="I27" i="36"/>
  <c r="V26" i="36"/>
  <c r="T26" i="36"/>
  <c r="L26" i="36"/>
  <c r="N26" i="36" s="1"/>
  <c r="K26" i="36"/>
  <c r="U26" i="36" s="1"/>
  <c r="I26" i="36"/>
  <c r="V25" i="36"/>
  <c r="U25" i="36"/>
  <c r="U32" i="36" s="1"/>
  <c r="T25" i="36"/>
  <c r="T32" i="36" s="1"/>
  <c r="N25" i="36"/>
  <c r="K25" i="36"/>
  <c r="I25" i="36"/>
  <c r="L25" i="36" s="1"/>
  <c r="S23" i="36"/>
  <c r="Q23" i="36"/>
  <c r="O23" i="36"/>
  <c r="V22" i="36"/>
  <c r="U22" i="36"/>
  <c r="T22" i="36"/>
  <c r="L22" i="36"/>
  <c r="N22" i="36" s="1"/>
  <c r="K22" i="36"/>
  <c r="I22" i="36"/>
  <c r="V21" i="36"/>
  <c r="K21" i="36"/>
  <c r="T21" i="36" s="1"/>
  <c r="I21" i="36"/>
  <c r="L21" i="36" s="1"/>
  <c r="N21" i="36" s="1"/>
  <c r="V20" i="36"/>
  <c r="K20" i="36"/>
  <c r="I20" i="36"/>
  <c r="L20" i="36" s="1"/>
  <c r="N20" i="36" s="1"/>
  <c r="V19" i="36"/>
  <c r="U19" i="36"/>
  <c r="T19" i="36"/>
  <c r="L19" i="36"/>
  <c r="N19" i="36" s="1"/>
  <c r="K19" i="36"/>
  <c r="I19" i="36"/>
  <c r="V18" i="36"/>
  <c r="K18" i="36"/>
  <c r="T18" i="36" s="1"/>
  <c r="I18" i="36"/>
  <c r="L18" i="36" s="1"/>
  <c r="N18" i="36" s="1"/>
  <c r="V17" i="36"/>
  <c r="V23" i="36" s="1"/>
  <c r="K17" i="36"/>
  <c r="I17" i="36"/>
  <c r="L17" i="36" s="1"/>
  <c r="L23" i="36" s="1"/>
  <c r="V16" i="36"/>
  <c r="U16" i="36"/>
  <c r="T16" i="36"/>
  <c r="L16" i="36"/>
  <c r="N16" i="36" s="1"/>
  <c r="K16" i="36"/>
  <c r="I16" i="36"/>
  <c r="B8" i="36"/>
  <c r="B5" i="36"/>
  <c r="S464" i="35"/>
  <c r="Q464" i="35"/>
  <c r="O464" i="35"/>
  <c r="V463" i="35"/>
  <c r="U463" i="35"/>
  <c r="T463" i="35"/>
  <c r="N463" i="35"/>
  <c r="K463" i="35"/>
  <c r="I463" i="35"/>
  <c r="L463" i="35" s="1"/>
  <c r="V462" i="35"/>
  <c r="U462" i="35"/>
  <c r="K462" i="35"/>
  <c r="T462" i="35" s="1"/>
  <c r="I462" i="35"/>
  <c r="L462" i="35" s="1"/>
  <c r="V461" i="35"/>
  <c r="L461" i="35"/>
  <c r="N461" i="35" s="1"/>
  <c r="K461" i="35"/>
  <c r="I461" i="35"/>
  <c r="V460" i="35"/>
  <c r="U460" i="35"/>
  <c r="T460" i="35"/>
  <c r="K460" i="35"/>
  <c r="I460" i="35"/>
  <c r="L460" i="35" s="1"/>
  <c r="V459" i="35"/>
  <c r="V464" i="35" s="1"/>
  <c r="K459" i="35"/>
  <c r="T459" i="35" s="1"/>
  <c r="I459" i="35"/>
  <c r="L459" i="35" s="1"/>
  <c r="N459" i="35" s="1"/>
  <c r="V458" i="35"/>
  <c r="N458" i="35"/>
  <c r="L458" i="35"/>
  <c r="K458" i="35"/>
  <c r="I458" i="35"/>
  <c r="V457" i="35"/>
  <c r="U457" i="35"/>
  <c r="T457" i="35"/>
  <c r="K457" i="35"/>
  <c r="I457" i="35"/>
  <c r="L457" i="35" s="1"/>
  <c r="N457" i="35" s="1"/>
  <c r="S455" i="35"/>
  <c r="Q455" i="35"/>
  <c r="O455" i="35"/>
  <c r="V454" i="35"/>
  <c r="U454" i="35"/>
  <c r="T454" i="35"/>
  <c r="L454" i="35"/>
  <c r="K454" i="35"/>
  <c r="I454" i="35"/>
  <c r="V453" i="35"/>
  <c r="U453" i="35"/>
  <c r="T453" i="35"/>
  <c r="K453" i="35"/>
  <c r="I453" i="35"/>
  <c r="L453" i="35" s="1"/>
  <c r="V452" i="35"/>
  <c r="K452" i="35"/>
  <c r="I452" i="35"/>
  <c r="L452" i="35" s="1"/>
  <c r="N452" i="35" s="1"/>
  <c r="V451" i="35"/>
  <c r="U451" i="35"/>
  <c r="T451" i="35"/>
  <c r="L451" i="35"/>
  <c r="K451" i="35"/>
  <c r="I451" i="35"/>
  <c r="V450" i="35"/>
  <c r="U450" i="35"/>
  <c r="T450" i="35"/>
  <c r="K450" i="35"/>
  <c r="I450" i="35"/>
  <c r="L450" i="35" s="1"/>
  <c r="V449" i="35"/>
  <c r="K449" i="35"/>
  <c r="I449" i="35"/>
  <c r="L449" i="35" s="1"/>
  <c r="V448" i="35"/>
  <c r="U448" i="35"/>
  <c r="T448" i="35"/>
  <c r="L448" i="35"/>
  <c r="N448" i="35" s="1"/>
  <c r="K448" i="35"/>
  <c r="I448" i="35"/>
  <c r="V446" i="35"/>
  <c r="S446" i="35"/>
  <c r="Q446" i="35"/>
  <c r="O446" i="35"/>
  <c r="L446" i="35"/>
  <c r="V445" i="35"/>
  <c r="L445" i="35"/>
  <c r="N445" i="35" s="1"/>
  <c r="K445" i="35"/>
  <c r="I445" i="35"/>
  <c r="V444" i="35"/>
  <c r="U444" i="35"/>
  <c r="T444" i="35"/>
  <c r="K444" i="35"/>
  <c r="I444" i="35"/>
  <c r="L444" i="35" s="1"/>
  <c r="V443" i="35"/>
  <c r="K443" i="35"/>
  <c r="T443" i="35" s="1"/>
  <c r="I443" i="35"/>
  <c r="L443" i="35" s="1"/>
  <c r="N443" i="35" s="1"/>
  <c r="V442" i="35"/>
  <c r="L442" i="35"/>
  <c r="N442" i="35" s="1"/>
  <c r="K442" i="35"/>
  <c r="I442" i="35"/>
  <c r="V441" i="35"/>
  <c r="U441" i="35"/>
  <c r="T441" i="35"/>
  <c r="K441" i="35"/>
  <c r="I441" i="35"/>
  <c r="L441" i="35" s="1"/>
  <c r="V440" i="35"/>
  <c r="K440" i="35"/>
  <c r="T440" i="35" s="1"/>
  <c r="I440" i="35"/>
  <c r="L440" i="35" s="1"/>
  <c r="N440" i="35" s="1"/>
  <c r="V439" i="35"/>
  <c r="L439" i="35"/>
  <c r="N439" i="35" s="1"/>
  <c r="K439" i="35"/>
  <c r="I439" i="35"/>
  <c r="S437" i="35"/>
  <c r="Q437" i="35"/>
  <c r="O437" i="35"/>
  <c r="V436" i="35"/>
  <c r="K436" i="35"/>
  <c r="I436" i="35"/>
  <c r="L436" i="35" s="1"/>
  <c r="V435" i="35"/>
  <c r="U435" i="35"/>
  <c r="T435" i="35"/>
  <c r="L435" i="35"/>
  <c r="N435" i="35" s="1"/>
  <c r="K435" i="35"/>
  <c r="I435" i="35"/>
  <c r="V434" i="35"/>
  <c r="K434" i="35"/>
  <c r="T434" i="35" s="1"/>
  <c r="I434" i="35"/>
  <c r="L434" i="35" s="1"/>
  <c r="N434" i="35" s="1"/>
  <c r="V433" i="35"/>
  <c r="K433" i="35"/>
  <c r="U433" i="35" s="1"/>
  <c r="I433" i="35"/>
  <c r="L433" i="35" s="1"/>
  <c r="V432" i="35"/>
  <c r="U432" i="35"/>
  <c r="T432" i="35"/>
  <c r="K432" i="35"/>
  <c r="I432" i="35"/>
  <c r="L432" i="35" s="1"/>
  <c r="V431" i="35"/>
  <c r="L431" i="35"/>
  <c r="N431" i="35" s="1"/>
  <c r="K431" i="35"/>
  <c r="I431" i="35"/>
  <c r="V430" i="35"/>
  <c r="T430" i="35"/>
  <c r="L430" i="35"/>
  <c r="K430" i="35"/>
  <c r="U430" i="35" s="1"/>
  <c r="I430" i="35"/>
  <c r="S428" i="35"/>
  <c r="Q428" i="35"/>
  <c r="O428" i="35"/>
  <c r="V427" i="35"/>
  <c r="K427" i="35"/>
  <c r="T427" i="35" s="1"/>
  <c r="I427" i="35"/>
  <c r="L427" i="35" s="1"/>
  <c r="V426" i="35"/>
  <c r="N426" i="35"/>
  <c r="L426" i="35"/>
  <c r="K426" i="35"/>
  <c r="I426" i="35"/>
  <c r="V425" i="35"/>
  <c r="U425" i="35"/>
  <c r="T425" i="35"/>
  <c r="N425" i="35"/>
  <c r="K425" i="35"/>
  <c r="I425" i="35"/>
  <c r="L425" i="35" s="1"/>
  <c r="V424" i="35"/>
  <c r="U424" i="35"/>
  <c r="K424" i="35"/>
  <c r="T424" i="35" s="1"/>
  <c r="I424" i="35"/>
  <c r="L424" i="35" s="1"/>
  <c r="V423" i="35"/>
  <c r="U423" i="35"/>
  <c r="L423" i="35"/>
  <c r="N423" i="35" s="1"/>
  <c r="K423" i="35"/>
  <c r="T423" i="35" s="1"/>
  <c r="I423" i="35"/>
  <c r="V422" i="35"/>
  <c r="K422" i="35"/>
  <c r="U422" i="35" s="1"/>
  <c r="I422" i="35"/>
  <c r="L422" i="35" s="1"/>
  <c r="N422" i="35" s="1"/>
  <c r="V421" i="35"/>
  <c r="N421" i="35"/>
  <c r="L421" i="35"/>
  <c r="L428" i="35" s="1"/>
  <c r="K421" i="35"/>
  <c r="I421" i="35"/>
  <c r="S419" i="35"/>
  <c r="Q419" i="35"/>
  <c r="O419" i="35"/>
  <c r="V418" i="35"/>
  <c r="U418" i="35"/>
  <c r="T418" i="35"/>
  <c r="K418" i="35"/>
  <c r="I418" i="35"/>
  <c r="L418" i="35" s="1"/>
  <c r="V417" i="35"/>
  <c r="T417" i="35"/>
  <c r="K417" i="35"/>
  <c r="U417" i="35" s="1"/>
  <c r="I417" i="35"/>
  <c r="L417" i="35" s="1"/>
  <c r="V416" i="35"/>
  <c r="U416" i="35"/>
  <c r="T416" i="35"/>
  <c r="K416" i="35"/>
  <c r="I416" i="35"/>
  <c r="L416" i="35" s="1"/>
  <c r="V415" i="35"/>
  <c r="K415" i="35"/>
  <c r="U415" i="35" s="1"/>
  <c r="I415" i="35"/>
  <c r="L415" i="35" s="1"/>
  <c r="N415" i="35" s="1"/>
  <c r="V414" i="35"/>
  <c r="N414" i="35"/>
  <c r="L414" i="35"/>
  <c r="K414" i="35"/>
  <c r="I414" i="35"/>
  <c r="V413" i="35"/>
  <c r="U413" i="35"/>
  <c r="T413" i="35"/>
  <c r="L413" i="35"/>
  <c r="K413" i="35"/>
  <c r="I413" i="35"/>
  <c r="V412" i="35"/>
  <c r="V419" i="35" s="1"/>
  <c r="U412" i="35"/>
  <c r="T412" i="35"/>
  <c r="K412" i="35"/>
  <c r="I412" i="35"/>
  <c r="L412" i="35" s="1"/>
  <c r="S410" i="35"/>
  <c r="Q410" i="35"/>
  <c r="O410" i="35"/>
  <c r="V409" i="35"/>
  <c r="K409" i="35"/>
  <c r="T409" i="35" s="1"/>
  <c r="I409" i="35"/>
  <c r="L409" i="35" s="1"/>
  <c r="N409" i="35" s="1"/>
  <c r="V408" i="35"/>
  <c r="K408" i="35"/>
  <c r="T408" i="35" s="1"/>
  <c r="I408" i="35"/>
  <c r="L408" i="35" s="1"/>
  <c r="N408" i="35" s="1"/>
  <c r="V407" i="35"/>
  <c r="U407" i="35"/>
  <c r="T407" i="35"/>
  <c r="L407" i="35"/>
  <c r="K407" i="35"/>
  <c r="I407" i="35"/>
  <c r="V406" i="35"/>
  <c r="U406" i="35"/>
  <c r="T406" i="35"/>
  <c r="K406" i="35"/>
  <c r="I406" i="35"/>
  <c r="L406" i="35" s="1"/>
  <c r="V405" i="35"/>
  <c r="V410" i="35" s="1"/>
  <c r="U405" i="35"/>
  <c r="K405" i="35"/>
  <c r="T405" i="35" s="1"/>
  <c r="I405" i="35"/>
  <c r="L405" i="35" s="1"/>
  <c r="V404" i="35"/>
  <c r="L404" i="35"/>
  <c r="N404" i="35" s="1"/>
  <c r="K404" i="35"/>
  <c r="T404" i="35" s="1"/>
  <c r="I404" i="35"/>
  <c r="V403" i="35"/>
  <c r="N403" i="35"/>
  <c r="K403" i="35"/>
  <c r="I403" i="35"/>
  <c r="L403" i="35" s="1"/>
  <c r="S401" i="35"/>
  <c r="Q401" i="35"/>
  <c r="O401" i="35"/>
  <c r="V400" i="35"/>
  <c r="U400" i="35"/>
  <c r="T400" i="35"/>
  <c r="K400" i="35"/>
  <c r="I400" i="35"/>
  <c r="L400" i="35" s="1"/>
  <c r="V399" i="35"/>
  <c r="K399" i="35"/>
  <c r="T399" i="35" s="1"/>
  <c r="I399" i="35"/>
  <c r="L399" i="35" s="1"/>
  <c r="V398" i="35"/>
  <c r="K398" i="35"/>
  <c r="U398" i="35" s="1"/>
  <c r="I398" i="35"/>
  <c r="L398" i="35" s="1"/>
  <c r="N398" i="35" s="1"/>
  <c r="V397" i="35"/>
  <c r="U397" i="35"/>
  <c r="T397" i="35"/>
  <c r="N397" i="35"/>
  <c r="L397" i="35"/>
  <c r="K397" i="35"/>
  <c r="I397" i="35"/>
  <c r="V396" i="35"/>
  <c r="U396" i="35"/>
  <c r="T396" i="35"/>
  <c r="L396" i="35"/>
  <c r="K396" i="35"/>
  <c r="I396" i="35"/>
  <c r="V395" i="35"/>
  <c r="T395" i="35"/>
  <c r="K395" i="35"/>
  <c r="U395" i="35" s="1"/>
  <c r="I395" i="35"/>
  <c r="L395" i="35" s="1"/>
  <c r="V394" i="35"/>
  <c r="V401" i="35" s="1"/>
  <c r="U394" i="35"/>
  <c r="T394" i="35"/>
  <c r="K394" i="35"/>
  <c r="I394" i="35"/>
  <c r="L394" i="35" s="1"/>
  <c r="V392" i="35"/>
  <c r="S392" i="35"/>
  <c r="Q392" i="35"/>
  <c r="O392" i="35"/>
  <c r="V391" i="35"/>
  <c r="U391" i="35"/>
  <c r="T391" i="35"/>
  <c r="N391" i="35"/>
  <c r="W391" i="35" s="1"/>
  <c r="L391" i="35"/>
  <c r="K391" i="35"/>
  <c r="I391" i="35"/>
  <c r="V390" i="35"/>
  <c r="U390" i="35"/>
  <c r="K390" i="35"/>
  <c r="T390" i="35" s="1"/>
  <c r="I390" i="35"/>
  <c r="L390" i="35" s="1"/>
  <c r="N390" i="35" s="1"/>
  <c r="V389" i="35"/>
  <c r="K389" i="35"/>
  <c r="T389" i="35" s="1"/>
  <c r="I389" i="35"/>
  <c r="L389" i="35" s="1"/>
  <c r="V388" i="35"/>
  <c r="N388" i="35"/>
  <c r="L388" i="35"/>
  <c r="K388" i="35"/>
  <c r="I388" i="35"/>
  <c r="V387" i="35"/>
  <c r="U387" i="35"/>
  <c r="T387" i="35"/>
  <c r="N387" i="35"/>
  <c r="K387" i="35"/>
  <c r="I387" i="35"/>
  <c r="L387" i="35" s="1"/>
  <c r="W387" i="35" s="1"/>
  <c r="V386" i="35"/>
  <c r="U386" i="35"/>
  <c r="K386" i="35"/>
  <c r="T386" i="35" s="1"/>
  <c r="I386" i="35"/>
  <c r="L386" i="35" s="1"/>
  <c r="N386" i="35" s="1"/>
  <c r="V385" i="35"/>
  <c r="U385" i="35"/>
  <c r="L385" i="35"/>
  <c r="N385" i="35" s="1"/>
  <c r="K385" i="35"/>
  <c r="T385" i="35" s="1"/>
  <c r="I385" i="35"/>
  <c r="S383" i="35"/>
  <c r="Q383" i="35"/>
  <c r="O383" i="35"/>
  <c r="V382" i="35"/>
  <c r="T382" i="35"/>
  <c r="K382" i="35"/>
  <c r="U382" i="35" s="1"/>
  <c r="I382" i="35"/>
  <c r="L382" i="35" s="1"/>
  <c r="V381" i="35"/>
  <c r="U381" i="35"/>
  <c r="T381" i="35"/>
  <c r="K381" i="35"/>
  <c r="I381" i="35"/>
  <c r="L381" i="35" s="1"/>
  <c r="V380" i="35"/>
  <c r="K380" i="35"/>
  <c r="T380" i="35" s="1"/>
  <c r="I380" i="35"/>
  <c r="L380" i="35" s="1"/>
  <c r="V379" i="35"/>
  <c r="K379" i="35"/>
  <c r="U379" i="35" s="1"/>
  <c r="I379" i="35"/>
  <c r="L379" i="35" s="1"/>
  <c r="N379" i="35" s="1"/>
  <c r="V378" i="35"/>
  <c r="U378" i="35"/>
  <c r="T378" i="35"/>
  <c r="N378" i="35"/>
  <c r="L378" i="35"/>
  <c r="K378" i="35"/>
  <c r="I378" i="35"/>
  <c r="V377" i="35"/>
  <c r="U377" i="35"/>
  <c r="T377" i="35"/>
  <c r="L377" i="35"/>
  <c r="K377" i="35"/>
  <c r="I377" i="35"/>
  <c r="V376" i="35"/>
  <c r="T376" i="35"/>
  <c r="K376" i="35"/>
  <c r="U376" i="35" s="1"/>
  <c r="I376" i="35"/>
  <c r="L376" i="35" s="1"/>
  <c r="S374" i="35"/>
  <c r="Q374" i="35"/>
  <c r="O374" i="35"/>
  <c r="V373" i="35"/>
  <c r="K373" i="35"/>
  <c r="T373" i="35" s="1"/>
  <c r="I373" i="35"/>
  <c r="L373" i="35" s="1"/>
  <c r="N373" i="35" s="1"/>
  <c r="V372" i="35"/>
  <c r="U372" i="35"/>
  <c r="T372" i="35"/>
  <c r="L372" i="35"/>
  <c r="K372" i="35"/>
  <c r="I372" i="35"/>
  <c r="V371" i="35"/>
  <c r="U371" i="35"/>
  <c r="T371" i="35"/>
  <c r="K371" i="35"/>
  <c r="I371" i="35"/>
  <c r="L371" i="35" s="1"/>
  <c r="V370" i="35"/>
  <c r="V374" i="35" s="1"/>
  <c r="U370" i="35"/>
  <c r="K370" i="35"/>
  <c r="T370" i="35" s="1"/>
  <c r="I370" i="35"/>
  <c r="L370" i="35" s="1"/>
  <c r="N370" i="35" s="1"/>
  <c r="V369" i="35"/>
  <c r="L369" i="35"/>
  <c r="N369" i="35" s="1"/>
  <c r="K369" i="35"/>
  <c r="I369" i="35"/>
  <c r="V368" i="35"/>
  <c r="T368" i="35"/>
  <c r="N368" i="35"/>
  <c r="K368" i="35"/>
  <c r="U368" i="35" s="1"/>
  <c r="I368" i="35"/>
  <c r="L368" i="35" s="1"/>
  <c r="V367" i="35"/>
  <c r="U367" i="35"/>
  <c r="N367" i="35"/>
  <c r="L367" i="35"/>
  <c r="K367" i="35"/>
  <c r="T367" i="35" s="1"/>
  <c r="I367" i="35"/>
  <c r="S365" i="35"/>
  <c r="Q365" i="35"/>
  <c r="O365" i="35"/>
  <c r="V364" i="35"/>
  <c r="U364" i="35"/>
  <c r="K364" i="35"/>
  <c r="T364" i="35" s="1"/>
  <c r="W364" i="35" s="1"/>
  <c r="I364" i="35"/>
  <c r="L364" i="35" s="1"/>
  <c r="N364" i="35" s="1"/>
  <c r="V363" i="35"/>
  <c r="K363" i="35"/>
  <c r="I363" i="35"/>
  <c r="L363" i="35" s="1"/>
  <c r="N363" i="35" s="1"/>
  <c r="V362" i="35"/>
  <c r="U362" i="35"/>
  <c r="T362" i="35"/>
  <c r="K362" i="35"/>
  <c r="I362" i="35"/>
  <c r="L362" i="35" s="1"/>
  <c r="V361" i="35"/>
  <c r="L361" i="35"/>
  <c r="K361" i="35"/>
  <c r="U361" i="35" s="1"/>
  <c r="I361" i="35"/>
  <c r="V360" i="35"/>
  <c r="T360" i="35"/>
  <c r="L360" i="35"/>
  <c r="N360" i="35" s="1"/>
  <c r="K360" i="35"/>
  <c r="U360" i="35" s="1"/>
  <c r="I360" i="35"/>
  <c r="V359" i="35"/>
  <c r="U359" i="35"/>
  <c r="T359" i="35"/>
  <c r="K359" i="35"/>
  <c r="I359" i="35"/>
  <c r="L359" i="35" s="1"/>
  <c r="V358" i="35"/>
  <c r="U358" i="35"/>
  <c r="K358" i="35"/>
  <c r="T358" i="35" s="1"/>
  <c r="I358" i="35"/>
  <c r="L358" i="35" s="1"/>
  <c r="S356" i="35"/>
  <c r="Q356" i="35"/>
  <c r="O356" i="35"/>
  <c r="V355" i="35"/>
  <c r="N355" i="35"/>
  <c r="L355" i="35"/>
  <c r="K355" i="35"/>
  <c r="I355" i="35"/>
  <c r="V354" i="35"/>
  <c r="U354" i="35"/>
  <c r="T354" i="35"/>
  <c r="K354" i="35"/>
  <c r="I354" i="35"/>
  <c r="L354" i="35" s="1"/>
  <c r="N354" i="35" s="1"/>
  <c r="V353" i="35"/>
  <c r="U353" i="35"/>
  <c r="W353" i="35" s="1"/>
  <c r="K353" i="35"/>
  <c r="T353" i="35" s="1"/>
  <c r="I353" i="35"/>
  <c r="L353" i="35" s="1"/>
  <c r="N353" i="35" s="1"/>
  <c r="V352" i="35"/>
  <c r="T352" i="35"/>
  <c r="N352" i="35"/>
  <c r="W352" i="35" s="1"/>
  <c r="L352" i="35"/>
  <c r="K352" i="35"/>
  <c r="U352" i="35" s="1"/>
  <c r="I352" i="35"/>
  <c r="V351" i="35"/>
  <c r="U351" i="35"/>
  <c r="T351" i="35"/>
  <c r="K351" i="35"/>
  <c r="I351" i="35"/>
  <c r="L351" i="35" s="1"/>
  <c r="N351" i="35" s="1"/>
  <c r="V350" i="35"/>
  <c r="V356" i="35" s="1"/>
  <c r="U350" i="35"/>
  <c r="K350" i="35"/>
  <c r="T350" i="35" s="1"/>
  <c r="I350" i="35"/>
  <c r="L350" i="35" s="1"/>
  <c r="V349" i="35"/>
  <c r="T349" i="35"/>
  <c r="L349" i="35"/>
  <c r="N349" i="35" s="1"/>
  <c r="K349" i="35"/>
  <c r="U349" i="35" s="1"/>
  <c r="I349" i="35"/>
  <c r="S347" i="35"/>
  <c r="Q347" i="35"/>
  <c r="O347" i="35"/>
  <c r="V346" i="35"/>
  <c r="K346" i="35"/>
  <c r="I346" i="35"/>
  <c r="L346" i="35" s="1"/>
  <c r="V345" i="35"/>
  <c r="U345" i="35"/>
  <c r="T345" i="35"/>
  <c r="L345" i="35"/>
  <c r="K345" i="35"/>
  <c r="I345" i="35"/>
  <c r="V344" i="35"/>
  <c r="K344" i="35"/>
  <c r="I344" i="35"/>
  <c r="L344" i="35" s="1"/>
  <c r="N344" i="35" s="1"/>
  <c r="V343" i="35"/>
  <c r="L343" i="35"/>
  <c r="K343" i="35"/>
  <c r="I343" i="35"/>
  <c r="V342" i="35"/>
  <c r="U342" i="35"/>
  <c r="T342" i="35"/>
  <c r="L342" i="35"/>
  <c r="K342" i="35"/>
  <c r="I342" i="35"/>
  <c r="V341" i="35"/>
  <c r="U341" i="35"/>
  <c r="T341" i="35"/>
  <c r="W341" i="35" s="1"/>
  <c r="K341" i="35"/>
  <c r="I341" i="35"/>
  <c r="L341" i="35" s="1"/>
  <c r="N341" i="35" s="1"/>
  <c r="V340" i="35"/>
  <c r="V347" i="35" s="1"/>
  <c r="L340" i="35"/>
  <c r="K340" i="35"/>
  <c r="I340" i="35"/>
  <c r="S338" i="35"/>
  <c r="Q338" i="35"/>
  <c r="O338" i="35"/>
  <c r="V337" i="35"/>
  <c r="U337" i="35"/>
  <c r="L337" i="35"/>
  <c r="K337" i="35"/>
  <c r="T337" i="35" s="1"/>
  <c r="I337" i="35"/>
  <c r="V336" i="35"/>
  <c r="T336" i="35"/>
  <c r="N336" i="35"/>
  <c r="W336" i="35" s="1"/>
  <c r="L336" i="35"/>
  <c r="K336" i="35"/>
  <c r="U336" i="35" s="1"/>
  <c r="I336" i="35"/>
  <c r="V335" i="35"/>
  <c r="U335" i="35"/>
  <c r="T335" i="35"/>
  <c r="K335" i="35"/>
  <c r="I335" i="35"/>
  <c r="L335" i="35" s="1"/>
  <c r="N335" i="35" s="1"/>
  <c r="V334" i="35"/>
  <c r="U334" i="35"/>
  <c r="K334" i="35"/>
  <c r="T334" i="35" s="1"/>
  <c r="I334" i="35"/>
  <c r="L334" i="35" s="1"/>
  <c r="V333" i="35"/>
  <c r="T333" i="35"/>
  <c r="L333" i="35"/>
  <c r="N333" i="35" s="1"/>
  <c r="K333" i="35"/>
  <c r="U333" i="35" s="1"/>
  <c r="I333" i="35"/>
  <c r="V332" i="35"/>
  <c r="U332" i="35"/>
  <c r="T332" i="35"/>
  <c r="K332" i="35"/>
  <c r="I332" i="35"/>
  <c r="L332" i="35" s="1"/>
  <c r="V331" i="35"/>
  <c r="V338" i="35" s="1"/>
  <c r="K331" i="35"/>
  <c r="T331" i="35" s="1"/>
  <c r="I331" i="35"/>
  <c r="L331" i="35" s="1"/>
  <c r="S329" i="35"/>
  <c r="Q329" i="35"/>
  <c r="O329" i="35"/>
  <c r="V328" i="35"/>
  <c r="U328" i="35"/>
  <c r="K328" i="35"/>
  <c r="T328" i="35" s="1"/>
  <c r="W328" i="35" s="1"/>
  <c r="I328" i="35"/>
  <c r="L328" i="35" s="1"/>
  <c r="N328" i="35" s="1"/>
  <c r="V327" i="35"/>
  <c r="K327" i="35"/>
  <c r="I327" i="35"/>
  <c r="L327" i="35" s="1"/>
  <c r="N327" i="35" s="1"/>
  <c r="V326" i="35"/>
  <c r="U326" i="35"/>
  <c r="T326" i="35"/>
  <c r="L326" i="35"/>
  <c r="N326" i="35" s="1"/>
  <c r="K326" i="35"/>
  <c r="I326" i="35"/>
  <c r="V325" i="35"/>
  <c r="K325" i="35"/>
  <c r="T325" i="35" s="1"/>
  <c r="I325" i="35"/>
  <c r="L325" i="35" s="1"/>
  <c r="N325" i="35" s="1"/>
  <c r="V324" i="35"/>
  <c r="K324" i="35"/>
  <c r="I324" i="35"/>
  <c r="L324" i="35" s="1"/>
  <c r="V323" i="35"/>
  <c r="U323" i="35"/>
  <c r="T323" i="35"/>
  <c r="L323" i="35"/>
  <c r="K323" i="35"/>
  <c r="I323" i="35"/>
  <c r="V322" i="35"/>
  <c r="K322" i="35"/>
  <c r="U322" i="35" s="1"/>
  <c r="I322" i="35"/>
  <c r="L322" i="35" s="1"/>
  <c r="S320" i="35"/>
  <c r="Q320" i="35"/>
  <c r="O320" i="35"/>
  <c r="V319" i="35"/>
  <c r="K319" i="35"/>
  <c r="T319" i="35" s="1"/>
  <c r="I319" i="35"/>
  <c r="L319" i="35" s="1"/>
  <c r="V318" i="35"/>
  <c r="K318" i="35"/>
  <c r="T318" i="35" s="1"/>
  <c r="I318" i="35"/>
  <c r="L318" i="35" s="1"/>
  <c r="V317" i="35"/>
  <c r="U317" i="35"/>
  <c r="T317" i="35"/>
  <c r="L317" i="35"/>
  <c r="K317" i="35"/>
  <c r="I317" i="35"/>
  <c r="V316" i="35"/>
  <c r="U316" i="35"/>
  <c r="T316" i="35"/>
  <c r="K316" i="35"/>
  <c r="I316" i="35"/>
  <c r="L316" i="35" s="1"/>
  <c r="V315" i="35"/>
  <c r="U315" i="35"/>
  <c r="K315" i="35"/>
  <c r="T315" i="35" s="1"/>
  <c r="I315" i="35"/>
  <c r="L315" i="35" s="1"/>
  <c r="V314" i="35"/>
  <c r="L314" i="35"/>
  <c r="N314" i="35" s="1"/>
  <c r="K314" i="35"/>
  <c r="T314" i="35" s="1"/>
  <c r="I314" i="35"/>
  <c r="V313" i="35"/>
  <c r="N313" i="35"/>
  <c r="K313" i="35"/>
  <c r="I313" i="35"/>
  <c r="L313" i="35" s="1"/>
  <c r="S311" i="35"/>
  <c r="Q311" i="35"/>
  <c r="O311" i="35"/>
  <c r="V310" i="35"/>
  <c r="U310" i="35"/>
  <c r="T310" i="35"/>
  <c r="K310" i="35"/>
  <c r="I310" i="35"/>
  <c r="L310" i="35" s="1"/>
  <c r="V309" i="35"/>
  <c r="K309" i="35"/>
  <c r="T309" i="35" s="1"/>
  <c r="I309" i="35"/>
  <c r="L309" i="35" s="1"/>
  <c r="V308" i="35"/>
  <c r="K308" i="35"/>
  <c r="U308" i="35" s="1"/>
  <c r="I308" i="35"/>
  <c r="L308" i="35" s="1"/>
  <c r="N308" i="35" s="1"/>
  <c r="V307" i="35"/>
  <c r="U307" i="35"/>
  <c r="T307" i="35"/>
  <c r="L307" i="35"/>
  <c r="K307" i="35"/>
  <c r="I307" i="35"/>
  <c r="V306" i="35"/>
  <c r="U306" i="35"/>
  <c r="T306" i="35"/>
  <c r="L306" i="35"/>
  <c r="K306" i="35"/>
  <c r="I306" i="35"/>
  <c r="V305" i="35"/>
  <c r="T305" i="35"/>
  <c r="N305" i="35"/>
  <c r="K305" i="35"/>
  <c r="U305" i="35" s="1"/>
  <c r="I305" i="35"/>
  <c r="L305" i="35" s="1"/>
  <c r="V304" i="35"/>
  <c r="V311" i="35" s="1"/>
  <c r="U304" i="35"/>
  <c r="T304" i="35"/>
  <c r="K304" i="35"/>
  <c r="I304" i="35"/>
  <c r="L304" i="35" s="1"/>
  <c r="S302" i="35"/>
  <c r="Q302" i="35"/>
  <c r="O302" i="35"/>
  <c r="V301" i="35"/>
  <c r="U301" i="35"/>
  <c r="T301" i="35"/>
  <c r="N301" i="35"/>
  <c r="W301" i="35" s="1"/>
  <c r="L301" i="35"/>
  <c r="K301" i="35"/>
  <c r="I301" i="35"/>
  <c r="V300" i="35"/>
  <c r="U300" i="35"/>
  <c r="K300" i="35"/>
  <c r="T300" i="35" s="1"/>
  <c r="I300" i="35"/>
  <c r="L300" i="35" s="1"/>
  <c r="N300" i="35" s="1"/>
  <c r="V299" i="35"/>
  <c r="V302" i="35" s="1"/>
  <c r="K299" i="35"/>
  <c r="T299" i="35" s="1"/>
  <c r="I299" i="35"/>
  <c r="L299" i="35" s="1"/>
  <c r="V298" i="35"/>
  <c r="L298" i="35"/>
  <c r="N298" i="35" s="1"/>
  <c r="K298" i="35"/>
  <c r="I298" i="35"/>
  <c r="V297" i="35"/>
  <c r="U297" i="35"/>
  <c r="T297" i="35"/>
  <c r="N297" i="35"/>
  <c r="K297" i="35"/>
  <c r="I297" i="35"/>
  <c r="L297" i="35" s="1"/>
  <c r="W297" i="35" s="1"/>
  <c r="V296" i="35"/>
  <c r="U296" i="35"/>
  <c r="K296" i="35"/>
  <c r="T296" i="35" s="1"/>
  <c r="I296" i="35"/>
  <c r="L296" i="35" s="1"/>
  <c r="V295" i="35"/>
  <c r="U295" i="35"/>
  <c r="L295" i="35"/>
  <c r="N295" i="35" s="1"/>
  <c r="W295" i="35" s="1"/>
  <c r="K295" i="35"/>
  <c r="T295" i="35" s="1"/>
  <c r="I295" i="35"/>
  <c r="S293" i="35"/>
  <c r="Q293" i="35"/>
  <c r="O293" i="35"/>
  <c r="V292" i="35"/>
  <c r="T292" i="35"/>
  <c r="N292" i="35"/>
  <c r="K292" i="35"/>
  <c r="U292" i="35" s="1"/>
  <c r="I292" i="35"/>
  <c r="L292" i="35" s="1"/>
  <c r="V291" i="35"/>
  <c r="U291" i="35"/>
  <c r="T291" i="35"/>
  <c r="K291" i="35"/>
  <c r="I291" i="35"/>
  <c r="L291" i="35" s="1"/>
  <c r="V290" i="35"/>
  <c r="K290" i="35"/>
  <c r="T290" i="35" s="1"/>
  <c r="I290" i="35"/>
  <c r="L290" i="35" s="1"/>
  <c r="V289" i="35"/>
  <c r="K289" i="35"/>
  <c r="U289" i="35" s="1"/>
  <c r="I289" i="35"/>
  <c r="L289" i="35" s="1"/>
  <c r="N289" i="35" s="1"/>
  <c r="V288" i="35"/>
  <c r="U288" i="35"/>
  <c r="T288" i="35"/>
  <c r="N288" i="35"/>
  <c r="L288" i="35"/>
  <c r="K288" i="35"/>
  <c r="I288" i="35"/>
  <c r="V287" i="35"/>
  <c r="U287" i="35"/>
  <c r="T287" i="35"/>
  <c r="L287" i="35"/>
  <c r="K287" i="35"/>
  <c r="I287" i="35"/>
  <c r="V286" i="35"/>
  <c r="V293" i="35" s="1"/>
  <c r="T286" i="35"/>
  <c r="N286" i="35"/>
  <c r="K286" i="35"/>
  <c r="U286" i="35" s="1"/>
  <c r="I286" i="35"/>
  <c r="L286" i="35" s="1"/>
  <c r="S284" i="35"/>
  <c r="Q284" i="35"/>
  <c r="O284" i="35"/>
  <c r="V283" i="35"/>
  <c r="K283" i="35"/>
  <c r="T283" i="35" s="1"/>
  <c r="I283" i="35"/>
  <c r="L283" i="35" s="1"/>
  <c r="N283" i="35" s="1"/>
  <c r="V282" i="35"/>
  <c r="U282" i="35"/>
  <c r="T282" i="35"/>
  <c r="L282" i="35"/>
  <c r="K282" i="35"/>
  <c r="I282" i="35"/>
  <c r="V281" i="35"/>
  <c r="U281" i="35"/>
  <c r="T281" i="35"/>
  <c r="K281" i="35"/>
  <c r="I281" i="35"/>
  <c r="L281" i="35" s="1"/>
  <c r="V280" i="35"/>
  <c r="V284" i="35" s="1"/>
  <c r="U280" i="35"/>
  <c r="K280" i="35"/>
  <c r="T280" i="35" s="1"/>
  <c r="I280" i="35"/>
  <c r="L280" i="35" s="1"/>
  <c r="V279" i="35"/>
  <c r="L279" i="35"/>
  <c r="N279" i="35" s="1"/>
  <c r="K279" i="35"/>
  <c r="T279" i="35" s="1"/>
  <c r="I279" i="35"/>
  <c r="V278" i="35"/>
  <c r="N278" i="35"/>
  <c r="K278" i="35"/>
  <c r="I278" i="35"/>
  <c r="L278" i="35" s="1"/>
  <c r="V277" i="35"/>
  <c r="U277" i="35"/>
  <c r="L277" i="35"/>
  <c r="K277" i="35"/>
  <c r="T277" i="35" s="1"/>
  <c r="I277" i="35"/>
  <c r="S275" i="35"/>
  <c r="Q275" i="35"/>
  <c r="O275" i="35"/>
  <c r="V274" i="35"/>
  <c r="U274" i="35"/>
  <c r="K274" i="35"/>
  <c r="T274" i="35" s="1"/>
  <c r="I274" i="35"/>
  <c r="L274" i="35" s="1"/>
  <c r="V273" i="35"/>
  <c r="K273" i="35"/>
  <c r="U273" i="35" s="1"/>
  <c r="I273" i="35"/>
  <c r="L273" i="35" s="1"/>
  <c r="V272" i="35"/>
  <c r="U272" i="35"/>
  <c r="T272" i="35"/>
  <c r="K272" i="35"/>
  <c r="I272" i="35"/>
  <c r="L272" i="35" s="1"/>
  <c r="V271" i="35"/>
  <c r="L271" i="35"/>
  <c r="N271" i="35" s="1"/>
  <c r="K271" i="35"/>
  <c r="I271" i="35"/>
  <c r="V270" i="35"/>
  <c r="T270" i="35"/>
  <c r="L270" i="35"/>
  <c r="K270" i="35"/>
  <c r="U270" i="35" s="1"/>
  <c r="I270" i="35"/>
  <c r="V269" i="35"/>
  <c r="U269" i="35"/>
  <c r="T269" i="35"/>
  <c r="N269" i="35"/>
  <c r="K269" i="35"/>
  <c r="I269" i="35"/>
  <c r="L269" i="35" s="1"/>
  <c r="V268" i="35"/>
  <c r="U268" i="35"/>
  <c r="K268" i="35"/>
  <c r="T268" i="35" s="1"/>
  <c r="I268" i="35"/>
  <c r="L268" i="35" s="1"/>
  <c r="V266" i="35"/>
  <c r="S266" i="35"/>
  <c r="Q266" i="35"/>
  <c r="O266" i="35"/>
  <c r="V265" i="35"/>
  <c r="N265" i="35"/>
  <c r="K265" i="35"/>
  <c r="U265" i="35" s="1"/>
  <c r="I265" i="35"/>
  <c r="L265" i="35" s="1"/>
  <c r="V264" i="35"/>
  <c r="N264" i="35"/>
  <c r="L264" i="35"/>
  <c r="K264" i="35"/>
  <c r="I264" i="35"/>
  <c r="V263" i="35"/>
  <c r="U263" i="35"/>
  <c r="T263" i="35"/>
  <c r="N263" i="35"/>
  <c r="W263" i="35" s="1"/>
  <c r="L263" i="35"/>
  <c r="K263" i="35"/>
  <c r="I263" i="35"/>
  <c r="V262" i="35"/>
  <c r="U262" i="35"/>
  <c r="K262" i="35"/>
  <c r="T262" i="35" s="1"/>
  <c r="W262" i="35" s="1"/>
  <c r="I262" i="35"/>
  <c r="L262" i="35" s="1"/>
  <c r="N262" i="35" s="1"/>
  <c r="V261" i="35"/>
  <c r="K261" i="35"/>
  <c r="I261" i="35"/>
  <c r="L261" i="35" s="1"/>
  <c r="N261" i="35" s="1"/>
  <c r="V260" i="35"/>
  <c r="N260" i="35"/>
  <c r="L260" i="35"/>
  <c r="K260" i="35"/>
  <c r="I260" i="35"/>
  <c r="V259" i="35"/>
  <c r="U259" i="35"/>
  <c r="T259" i="35"/>
  <c r="N259" i="35"/>
  <c r="K259" i="35"/>
  <c r="I259" i="35"/>
  <c r="L259" i="35" s="1"/>
  <c r="S257" i="35"/>
  <c r="Q257" i="35"/>
  <c r="O257" i="35"/>
  <c r="V256" i="35"/>
  <c r="V257" i="35" s="1"/>
  <c r="U256" i="35"/>
  <c r="T256" i="35"/>
  <c r="K256" i="35"/>
  <c r="I256" i="35"/>
  <c r="L256" i="35" s="1"/>
  <c r="V255" i="35"/>
  <c r="K255" i="35"/>
  <c r="I255" i="35"/>
  <c r="L255" i="35" s="1"/>
  <c r="V254" i="35"/>
  <c r="L254" i="35"/>
  <c r="K254" i="35"/>
  <c r="I254" i="35"/>
  <c r="V253" i="35"/>
  <c r="U253" i="35"/>
  <c r="T253" i="35"/>
  <c r="N253" i="35"/>
  <c r="L253" i="35"/>
  <c r="K253" i="35"/>
  <c r="I253" i="35"/>
  <c r="V252" i="35"/>
  <c r="U252" i="35"/>
  <c r="T252" i="35"/>
  <c r="K252" i="35"/>
  <c r="I252" i="35"/>
  <c r="L252" i="35" s="1"/>
  <c r="V251" i="35"/>
  <c r="T251" i="35"/>
  <c r="W251" i="35" s="1"/>
  <c r="K251" i="35"/>
  <c r="U251" i="35" s="1"/>
  <c r="I251" i="35"/>
  <c r="L251" i="35" s="1"/>
  <c r="N251" i="35" s="1"/>
  <c r="V250" i="35"/>
  <c r="U250" i="35"/>
  <c r="T250" i="35"/>
  <c r="K250" i="35"/>
  <c r="I250" i="35"/>
  <c r="L250" i="35" s="1"/>
  <c r="S248" i="35"/>
  <c r="Q248" i="35"/>
  <c r="O248" i="35"/>
  <c r="V247" i="35"/>
  <c r="U247" i="35"/>
  <c r="T247" i="35"/>
  <c r="L247" i="35"/>
  <c r="N247" i="35" s="1"/>
  <c r="K247" i="35"/>
  <c r="I247" i="35"/>
  <c r="V246" i="35"/>
  <c r="K246" i="35"/>
  <c r="I246" i="35"/>
  <c r="L246" i="35" s="1"/>
  <c r="N246" i="35" s="1"/>
  <c r="V245" i="35"/>
  <c r="L245" i="35"/>
  <c r="N245" i="35" s="1"/>
  <c r="K245" i="35"/>
  <c r="I245" i="35"/>
  <c r="V244" i="35"/>
  <c r="U244" i="35"/>
  <c r="T244" i="35"/>
  <c r="L244" i="35"/>
  <c r="K244" i="35"/>
  <c r="I244" i="35"/>
  <c r="V243" i="35"/>
  <c r="U243" i="35"/>
  <c r="T243" i="35"/>
  <c r="K243" i="35"/>
  <c r="I243" i="35"/>
  <c r="L243" i="35" s="1"/>
  <c r="V242" i="35"/>
  <c r="U242" i="35"/>
  <c r="K242" i="35"/>
  <c r="T242" i="35" s="1"/>
  <c r="I242" i="35"/>
  <c r="L242" i="35" s="1"/>
  <c r="V241" i="35"/>
  <c r="L241" i="35"/>
  <c r="K241" i="35"/>
  <c r="I241" i="35"/>
  <c r="S239" i="35"/>
  <c r="Q239" i="35"/>
  <c r="O239" i="35"/>
  <c r="V238" i="35"/>
  <c r="U238" i="35"/>
  <c r="W238" i="35" s="1"/>
  <c r="K238" i="35"/>
  <c r="T238" i="35" s="1"/>
  <c r="I238" i="35"/>
  <c r="L238" i="35" s="1"/>
  <c r="N238" i="35" s="1"/>
  <c r="V237" i="35"/>
  <c r="L237" i="35"/>
  <c r="K237" i="35"/>
  <c r="I237" i="35"/>
  <c r="V236" i="35"/>
  <c r="U236" i="35"/>
  <c r="T236" i="35"/>
  <c r="N236" i="35"/>
  <c r="K236" i="35"/>
  <c r="I236" i="35"/>
  <c r="L236" i="35" s="1"/>
  <c r="V235" i="35"/>
  <c r="K235" i="35"/>
  <c r="I235" i="35"/>
  <c r="L235" i="35" s="1"/>
  <c r="N235" i="35" s="1"/>
  <c r="V234" i="35"/>
  <c r="N234" i="35"/>
  <c r="L234" i="35"/>
  <c r="K234" i="35"/>
  <c r="I234" i="35"/>
  <c r="V233" i="35"/>
  <c r="U233" i="35"/>
  <c r="T233" i="35"/>
  <c r="N233" i="35"/>
  <c r="K233" i="35"/>
  <c r="I233" i="35"/>
  <c r="L233" i="35" s="1"/>
  <c r="V232" i="35"/>
  <c r="L232" i="35"/>
  <c r="K232" i="35"/>
  <c r="I232" i="35"/>
  <c r="S230" i="35"/>
  <c r="Q230" i="35"/>
  <c r="O230" i="35"/>
  <c r="V229" i="35"/>
  <c r="T229" i="35"/>
  <c r="K229" i="35"/>
  <c r="U229" i="35" s="1"/>
  <c r="I229" i="35"/>
  <c r="L229" i="35" s="1"/>
  <c r="V228" i="35"/>
  <c r="K228" i="35"/>
  <c r="I228" i="35"/>
  <c r="L228" i="35" s="1"/>
  <c r="V227" i="35"/>
  <c r="U227" i="35"/>
  <c r="T227" i="35"/>
  <c r="N227" i="35"/>
  <c r="L227" i="35"/>
  <c r="K227" i="35"/>
  <c r="I227" i="35"/>
  <c r="V226" i="35"/>
  <c r="K226" i="35"/>
  <c r="I226" i="35"/>
  <c r="L226" i="35" s="1"/>
  <c r="N226" i="35" s="1"/>
  <c r="V225" i="35"/>
  <c r="N225" i="35"/>
  <c r="L225" i="35"/>
  <c r="K225" i="35"/>
  <c r="I225" i="35"/>
  <c r="V224" i="35"/>
  <c r="U224" i="35"/>
  <c r="T224" i="35"/>
  <c r="L224" i="35"/>
  <c r="K224" i="35"/>
  <c r="I224" i="35"/>
  <c r="V223" i="35"/>
  <c r="V230" i="35" s="1"/>
  <c r="U223" i="35"/>
  <c r="T223" i="35"/>
  <c r="K223" i="35"/>
  <c r="I223" i="35"/>
  <c r="L223" i="35" s="1"/>
  <c r="S221" i="35"/>
  <c r="Q221" i="35"/>
  <c r="O221" i="35"/>
  <c r="V220" i="35"/>
  <c r="U220" i="35"/>
  <c r="T220" i="35"/>
  <c r="N220" i="35"/>
  <c r="K220" i="35"/>
  <c r="I220" i="35"/>
  <c r="L220" i="35" s="1"/>
  <c r="V219" i="35"/>
  <c r="U219" i="35"/>
  <c r="L219" i="35"/>
  <c r="K219" i="35"/>
  <c r="T219" i="35" s="1"/>
  <c r="I219" i="35"/>
  <c r="V218" i="35"/>
  <c r="T218" i="35"/>
  <c r="N218" i="35"/>
  <c r="W218" i="35" s="1"/>
  <c r="L218" i="35"/>
  <c r="K218" i="35"/>
  <c r="U218" i="35" s="1"/>
  <c r="I218" i="35"/>
  <c r="V217" i="35"/>
  <c r="U217" i="35"/>
  <c r="T217" i="35"/>
  <c r="K217" i="35"/>
  <c r="I217" i="35"/>
  <c r="L217" i="35" s="1"/>
  <c r="N217" i="35" s="1"/>
  <c r="V216" i="35"/>
  <c r="U216" i="35"/>
  <c r="K216" i="35"/>
  <c r="T216" i="35" s="1"/>
  <c r="I216" i="35"/>
  <c r="L216" i="35" s="1"/>
  <c r="V215" i="35"/>
  <c r="T215" i="35"/>
  <c r="L215" i="35"/>
  <c r="N215" i="35" s="1"/>
  <c r="W215" i="35" s="1"/>
  <c r="K215" i="35"/>
  <c r="U215" i="35" s="1"/>
  <c r="I215" i="35"/>
  <c r="V214" i="35"/>
  <c r="V221" i="35" s="1"/>
  <c r="U214" i="35"/>
  <c r="T214" i="35"/>
  <c r="K214" i="35"/>
  <c r="I214" i="35"/>
  <c r="L214" i="35" s="1"/>
  <c r="V212" i="35"/>
  <c r="S212" i="35"/>
  <c r="Q212" i="35"/>
  <c r="O212" i="35"/>
  <c r="V211" i="35"/>
  <c r="U211" i="35"/>
  <c r="T211" i="35"/>
  <c r="N211" i="35"/>
  <c r="L211" i="35"/>
  <c r="K211" i="35"/>
  <c r="I211" i="35"/>
  <c r="V210" i="35"/>
  <c r="K210" i="35"/>
  <c r="I210" i="35"/>
  <c r="L210" i="35" s="1"/>
  <c r="N210" i="35" s="1"/>
  <c r="V209" i="35"/>
  <c r="N209" i="35"/>
  <c r="L209" i="35"/>
  <c r="K209" i="35"/>
  <c r="I209" i="35"/>
  <c r="V208" i="35"/>
  <c r="U208" i="35"/>
  <c r="T208" i="35"/>
  <c r="L208" i="35"/>
  <c r="K208" i="35"/>
  <c r="I208" i="35"/>
  <c r="V207" i="35"/>
  <c r="U207" i="35"/>
  <c r="T207" i="35"/>
  <c r="K207" i="35"/>
  <c r="I207" i="35"/>
  <c r="L207" i="35" s="1"/>
  <c r="N207" i="35" s="1"/>
  <c r="V206" i="35"/>
  <c r="L206" i="35"/>
  <c r="K206" i="35"/>
  <c r="I206" i="35"/>
  <c r="V205" i="35"/>
  <c r="U205" i="35"/>
  <c r="T205" i="35"/>
  <c r="K205" i="35"/>
  <c r="I205" i="35"/>
  <c r="L205" i="35" s="1"/>
  <c r="N205" i="35" s="1"/>
  <c r="S203" i="35"/>
  <c r="Q203" i="35"/>
  <c r="O203" i="35"/>
  <c r="V202" i="35"/>
  <c r="U202" i="35"/>
  <c r="T202" i="35"/>
  <c r="L202" i="35"/>
  <c r="K202" i="35"/>
  <c r="I202" i="35"/>
  <c r="V201" i="35"/>
  <c r="U201" i="35"/>
  <c r="T201" i="35"/>
  <c r="K201" i="35"/>
  <c r="I201" i="35"/>
  <c r="L201" i="35" s="1"/>
  <c r="V200" i="35"/>
  <c r="V203" i="35" s="1"/>
  <c r="U200" i="35"/>
  <c r="K200" i="35"/>
  <c r="T200" i="35" s="1"/>
  <c r="I200" i="35"/>
  <c r="L200" i="35" s="1"/>
  <c r="V199" i="35"/>
  <c r="L199" i="35"/>
  <c r="N199" i="35" s="1"/>
  <c r="K199" i="35"/>
  <c r="T199" i="35" s="1"/>
  <c r="I199" i="35"/>
  <c r="V198" i="35"/>
  <c r="N198" i="35"/>
  <c r="K198" i="35"/>
  <c r="I198" i="35"/>
  <c r="L198" i="35" s="1"/>
  <c r="V197" i="35"/>
  <c r="U197" i="35"/>
  <c r="L197" i="35"/>
  <c r="K197" i="35"/>
  <c r="T197" i="35" s="1"/>
  <c r="I197" i="35"/>
  <c r="V196" i="35"/>
  <c r="U196" i="35"/>
  <c r="T196" i="35"/>
  <c r="L196" i="35"/>
  <c r="K196" i="35"/>
  <c r="I196" i="35"/>
  <c r="S194" i="35"/>
  <c r="Q194" i="35"/>
  <c r="O194" i="35"/>
  <c r="V193" i="35"/>
  <c r="T193" i="35"/>
  <c r="L193" i="35"/>
  <c r="K193" i="35"/>
  <c r="U193" i="35" s="1"/>
  <c r="I193" i="35"/>
  <c r="V192" i="35"/>
  <c r="U192" i="35"/>
  <c r="T192" i="35"/>
  <c r="K192" i="35"/>
  <c r="I192" i="35"/>
  <c r="L192" i="35" s="1"/>
  <c r="V191" i="35"/>
  <c r="U191" i="35"/>
  <c r="K191" i="35"/>
  <c r="T191" i="35" s="1"/>
  <c r="I191" i="35"/>
  <c r="L191" i="35" s="1"/>
  <c r="V190" i="35"/>
  <c r="K190" i="35"/>
  <c r="U190" i="35" s="1"/>
  <c r="I190" i="35"/>
  <c r="L190" i="35" s="1"/>
  <c r="V189" i="35"/>
  <c r="V194" i="35" s="1"/>
  <c r="U189" i="35"/>
  <c r="T189" i="35"/>
  <c r="K189" i="35"/>
  <c r="I189" i="35"/>
  <c r="L189" i="35" s="1"/>
  <c r="V188" i="35"/>
  <c r="L188" i="35"/>
  <c r="N188" i="35" s="1"/>
  <c r="K188" i="35"/>
  <c r="I188" i="35"/>
  <c r="V187" i="35"/>
  <c r="T187" i="35"/>
  <c r="L187" i="35"/>
  <c r="K187" i="35"/>
  <c r="U187" i="35" s="1"/>
  <c r="I187" i="35"/>
  <c r="S185" i="35"/>
  <c r="Q185" i="35"/>
  <c r="O185" i="35"/>
  <c r="V184" i="35"/>
  <c r="K184" i="35"/>
  <c r="T184" i="35" s="1"/>
  <c r="I184" i="35"/>
  <c r="L184" i="35" s="1"/>
  <c r="V183" i="35"/>
  <c r="N183" i="35"/>
  <c r="L183" i="35"/>
  <c r="K183" i="35"/>
  <c r="I183" i="35"/>
  <c r="V182" i="35"/>
  <c r="U182" i="35"/>
  <c r="T182" i="35"/>
  <c r="N182" i="35"/>
  <c r="K182" i="35"/>
  <c r="I182" i="35"/>
  <c r="L182" i="35" s="1"/>
  <c r="V181" i="35"/>
  <c r="U181" i="35"/>
  <c r="K181" i="35"/>
  <c r="T181" i="35" s="1"/>
  <c r="I181" i="35"/>
  <c r="L181" i="35" s="1"/>
  <c r="V180" i="35"/>
  <c r="U180" i="35"/>
  <c r="N180" i="35"/>
  <c r="L180" i="35"/>
  <c r="K180" i="35"/>
  <c r="T180" i="35" s="1"/>
  <c r="W180" i="35" s="1"/>
  <c r="I180" i="35"/>
  <c r="V179" i="35"/>
  <c r="K179" i="35"/>
  <c r="U179" i="35" s="1"/>
  <c r="I179" i="35"/>
  <c r="L179" i="35" s="1"/>
  <c r="N179" i="35" s="1"/>
  <c r="V178" i="35"/>
  <c r="V185" i="35" s="1"/>
  <c r="N178" i="35"/>
  <c r="L178" i="35"/>
  <c r="K178" i="35"/>
  <c r="I178" i="35"/>
  <c r="S176" i="35"/>
  <c r="Q176" i="35"/>
  <c r="O176" i="35"/>
  <c r="V175" i="35"/>
  <c r="U175" i="35"/>
  <c r="T175" i="35"/>
  <c r="K175" i="35"/>
  <c r="I175" i="35"/>
  <c r="L175" i="35" s="1"/>
  <c r="V174" i="35"/>
  <c r="T174" i="35"/>
  <c r="K174" i="35"/>
  <c r="U174" i="35" s="1"/>
  <c r="I174" i="35"/>
  <c r="L174" i="35" s="1"/>
  <c r="V173" i="35"/>
  <c r="U173" i="35"/>
  <c r="T173" i="35"/>
  <c r="K173" i="35"/>
  <c r="I173" i="35"/>
  <c r="L173" i="35" s="1"/>
  <c r="V172" i="35"/>
  <c r="K172" i="35"/>
  <c r="U172" i="35" s="1"/>
  <c r="I172" i="35"/>
  <c r="L172" i="35" s="1"/>
  <c r="N172" i="35" s="1"/>
  <c r="V171" i="35"/>
  <c r="N171" i="35"/>
  <c r="L171" i="35"/>
  <c r="K171" i="35"/>
  <c r="I171" i="35"/>
  <c r="V170" i="35"/>
  <c r="U170" i="35"/>
  <c r="T170" i="35"/>
  <c r="L170" i="35"/>
  <c r="K170" i="35"/>
  <c r="I170" i="35"/>
  <c r="V169" i="35"/>
  <c r="V176" i="35" s="1"/>
  <c r="U169" i="35"/>
  <c r="T169" i="35"/>
  <c r="K169" i="35"/>
  <c r="I169" i="35"/>
  <c r="L169" i="35" s="1"/>
  <c r="S167" i="35"/>
  <c r="Q167" i="35"/>
  <c r="O167" i="35"/>
  <c r="V166" i="35"/>
  <c r="K166" i="35"/>
  <c r="T166" i="35" s="1"/>
  <c r="I166" i="35"/>
  <c r="L166" i="35" s="1"/>
  <c r="N166" i="35" s="1"/>
  <c r="V165" i="35"/>
  <c r="K165" i="35"/>
  <c r="T165" i="35" s="1"/>
  <c r="I165" i="35"/>
  <c r="L165" i="35" s="1"/>
  <c r="N165" i="35" s="1"/>
  <c r="V164" i="35"/>
  <c r="U164" i="35"/>
  <c r="T164" i="35"/>
  <c r="L164" i="35"/>
  <c r="K164" i="35"/>
  <c r="I164" i="35"/>
  <c r="V163" i="35"/>
  <c r="U163" i="35"/>
  <c r="T163" i="35"/>
  <c r="K163" i="35"/>
  <c r="I163" i="35"/>
  <c r="L163" i="35" s="1"/>
  <c r="V162" i="35"/>
  <c r="U162" i="35"/>
  <c r="W162" i="35" s="1"/>
  <c r="K162" i="35"/>
  <c r="T162" i="35" s="1"/>
  <c r="I162" i="35"/>
  <c r="L162" i="35" s="1"/>
  <c r="N162" i="35" s="1"/>
  <c r="V161" i="35"/>
  <c r="L161" i="35"/>
  <c r="K161" i="35"/>
  <c r="I161" i="35"/>
  <c r="V160" i="35"/>
  <c r="N160" i="35"/>
  <c r="K160" i="35"/>
  <c r="U160" i="35" s="1"/>
  <c r="I160" i="35"/>
  <c r="L160" i="35" s="1"/>
  <c r="S158" i="35"/>
  <c r="Q158" i="35"/>
  <c r="O158" i="35"/>
  <c r="V157" i="35"/>
  <c r="U157" i="35"/>
  <c r="T157" i="35"/>
  <c r="K157" i="35"/>
  <c r="I157" i="35"/>
  <c r="L157" i="35" s="1"/>
  <c r="V156" i="35"/>
  <c r="K156" i="35"/>
  <c r="I156" i="35"/>
  <c r="L156" i="35" s="1"/>
  <c r="N156" i="35" s="1"/>
  <c r="V155" i="35"/>
  <c r="K155" i="35"/>
  <c r="I155" i="35"/>
  <c r="L155" i="35" s="1"/>
  <c r="V154" i="35"/>
  <c r="U154" i="35"/>
  <c r="T154" i="35"/>
  <c r="L154" i="35"/>
  <c r="K154" i="35"/>
  <c r="I154" i="35"/>
  <c r="V153" i="35"/>
  <c r="U153" i="35"/>
  <c r="T153" i="35"/>
  <c r="L153" i="35"/>
  <c r="K153" i="35"/>
  <c r="I153" i="35"/>
  <c r="V152" i="35"/>
  <c r="T152" i="35"/>
  <c r="K152" i="35"/>
  <c r="U152" i="35" s="1"/>
  <c r="I152" i="35"/>
  <c r="L152" i="35" s="1"/>
  <c r="V151" i="35"/>
  <c r="V158" i="35" s="1"/>
  <c r="U151" i="35"/>
  <c r="T151" i="35"/>
  <c r="K151" i="35"/>
  <c r="I151" i="35"/>
  <c r="L151" i="35" s="1"/>
  <c r="S149" i="35"/>
  <c r="Q149" i="35"/>
  <c r="O149" i="35"/>
  <c r="V148" i="35"/>
  <c r="U148" i="35"/>
  <c r="T148" i="35"/>
  <c r="N148" i="35"/>
  <c r="L148" i="35"/>
  <c r="K148" i="35"/>
  <c r="I148" i="35"/>
  <c r="W147" i="35"/>
  <c r="V147" i="35"/>
  <c r="U147" i="35"/>
  <c r="K147" i="35"/>
  <c r="T147" i="35" s="1"/>
  <c r="I147" i="35"/>
  <c r="L147" i="35" s="1"/>
  <c r="N147" i="35" s="1"/>
  <c r="V146" i="35"/>
  <c r="V149" i="35" s="1"/>
  <c r="K146" i="35"/>
  <c r="I146" i="35"/>
  <c r="L146" i="35" s="1"/>
  <c r="N146" i="35" s="1"/>
  <c r="V145" i="35"/>
  <c r="L145" i="35"/>
  <c r="K145" i="35"/>
  <c r="I145" i="35"/>
  <c r="V144" i="35"/>
  <c r="U144" i="35"/>
  <c r="T144" i="35"/>
  <c r="N144" i="35"/>
  <c r="K144" i="35"/>
  <c r="I144" i="35"/>
  <c r="L144" i="35" s="1"/>
  <c r="V143" i="35"/>
  <c r="U143" i="35"/>
  <c r="K143" i="35"/>
  <c r="T143" i="35" s="1"/>
  <c r="I143" i="35"/>
  <c r="L143" i="35" s="1"/>
  <c r="V142" i="35"/>
  <c r="U142" i="35"/>
  <c r="N142" i="35"/>
  <c r="L142" i="35"/>
  <c r="L149" i="35" s="1"/>
  <c r="K142" i="35"/>
  <c r="T142" i="35" s="1"/>
  <c r="W142" i="35" s="1"/>
  <c r="I142" i="35"/>
  <c r="S140" i="35"/>
  <c r="Q140" i="35"/>
  <c r="O140" i="35"/>
  <c r="V139" i="35"/>
  <c r="T139" i="35"/>
  <c r="K139" i="35"/>
  <c r="U139" i="35" s="1"/>
  <c r="I139" i="35"/>
  <c r="L139" i="35" s="1"/>
  <c r="V138" i="35"/>
  <c r="U138" i="35"/>
  <c r="T138" i="35"/>
  <c r="K138" i="35"/>
  <c r="I138" i="35"/>
  <c r="L138" i="35" s="1"/>
  <c r="V137" i="35"/>
  <c r="K137" i="35"/>
  <c r="I137" i="35"/>
  <c r="L137" i="35" s="1"/>
  <c r="N137" i="35" s="1"/>
  <c r="V136" i="35"/>
  <c r="K136" i="35"/>
  <c r="I136" i="35"/>
  <c r="L136" i="35" s="1"/>
  <c r="V135" i="35"/>
  <c r="U135" i="35"/>
  <c r="T135" i="35"/>
  <c r="L135" i="35"/>
  <c r="K135" i="35"/>
  <c r="I135" i="35"/>
  <c r="V134" i="35"/>
  <c r="U134" i="35"/>
  <c r="T134" i="35"/>
  <c r="L134" i="35"/>
  <c r="K134" i="35"/>
  <c r="I134" i="35"/>
  <c r="V133" i="35"/>
  <c r="T133" i="35"/>
  <c r="K133" i="35"/>
  <c r="U133" i="35" s="1"/>
  <c r="I133" i="35"/>
  <c r="L133" i="35" s="1"/>
  <c r="S131" i="35"/>
  <c r="Q131" i="35"/>
  <c r="O131" i="35"/>
  <c r="V130" i="35"/>
  <c r="L130" i="35"/>
  <c r="N130" i="35" s="1"/>
  <c r="K130" i="35"/>
  <c r="I130" i="35"/>
  <c r="V129" i="35"/>
  <c r="U129" i="35"/>
  <c r="T129" i="35"/>
  <c r="N129" i="35"/>
  <c r="L129" i="35"/>
  <c r="K129" i="35"/>
  <c r="I129" i="35"/>
  <c r="V128" i="35"/>
  <c r="U128" i="35"/>
  <c r="T128" i="35"/>
  <c r="K128" i="35"/>
  <c r="I128" i="35"/>
  <c r="L128" i="35" s="1"/>
  <c r="V127" i="35"/>
  <c r="V131" i="35" s="1"/>
  <c r="U127" i="35"/>
  <c r="K127" i="35"/>
  <c r="T127" i="35" s="1"/>
  <c r="I127" i="35"/>
  <c r="L127" i="35" s="1"/>
  <c r="N127" i="35" s="1"/>
  <c r="V126" i="35"/>
  <c r="L126" i="35"/>
  <c r="N126" i="35" s="1"/>
  <c r="K126" i="35"/>
  <c r="I126" i="35"/>
  <c r="V125" i="35"/>
  <c r="N125" i="35"/>
  <c r="K125" i="35"/>
  <c r="U125" i="35" s="1"/>
  <c r="I125" i="35"/>
  <c r="L125" i="35" s="1"/>
  <c r="V124" i="35"/>
  <c r="U124" i="35"/>
  <c r="L124" i="35"/>
  <c r="N124" i="35" s="1"/>
  <c r="K124" i="35"/>
  <c r="T124" i="35" s="1"/>
  <c r="I124" i="35"/>
  <c r="V122" i="35"/>
  <c r="S122" i="35"/>
  <c r="Q122" i="35"/>
  <c r="O122" i="35"/>
  <c r="V121" i="35"/>
  <c r="N121" i="35"/>
  <c r="L121" i="35"/>
  <c r="K121" i="35"/>
  <c r="I121" i="35"/>
  <c r="V120" i="35"/>
  <c r="U120" i="35"/>
  <c r="T120" i="35"/>
  <c r="K120" i="35"/>
  <c r="I120" i="35"/>
  <c r="L120" i="35" s="1"/>
  <c r="V119" i="35"/>
  <c r="U119" i="35"/>
  <c r="K119" i="35"/>
  <c r="T119" i="35" s="1"/>
  <c r="I119" i="35"/>
  <c r="L119" i="35" s="1"/>
  <c r="N119" i="35" s="1"/>
  <c r="V118" i="35"/>
  <c r="L118" i="35"/>
  <c r="N118" i="35" s="1"/>
  <c r="K118" i="35"/>
  <c r="I118" i="35"/>
  <c r="V117" i="35"/>
  <c r="U117" i="35"/>
  <c r="T117" i="35"/>
  <c r="K117" i="35"/>
  <c r="I117" i="35"/>
  <c r="L117" i="35" s="1"/>
  <c r="L122" i="35" s="1"/>
  <c r="V116" i="35"/>
  <c r="K116" i="35"/>
  <c r="T116" i="35" s="1"/>
  <c r="I116" i="35"/>
  <c r="L116" i="35" s="1"/>
  <c r="N116" i="35" s="1"/>
  <c r="V115" i="35"/>
  <c r="L115" i="35"/>
  <c r="N115" i="35" s="1"/>
  <c r="K115" i="35"/>
  <c r="I115" i="35"/>
  <c r="S113" i="35"/>
  <c r="Q113" i="35"/>
  <c r="O113" i="35"/>
  <c r="V112" i="35"/>
  <c r="K112" i="35"/>
  <c r="I112" i="35"/>
  <c r="L112" i="35" s="1"/>
  <c r="V111" i="35"/>
  <c r="U111" i="35"/>
  <c r="T111" i="35"/>
  <c r="L111" i="35"/>
  <c r="N111" i="35" s="1"/>
  <c r="K111" i="35"/>
  <c r="I111" i="35"/>
  <c r="V110" i="35"/>
  <c r="U110" i="35"/>
  <c r="T110" i="35"/>
  <c r="K110" i="35"/>
  <c r="I110" i="35"/>
  <c r="L110" i="35" s="1"/>
  <c r="V109" i="35"/>
  <c r="K109" i="35"/>
  <c r="U109" i="35" s="1"/>
  <c r="I109" i="35"/>
  <c r="L109" i="35" s="1"/>
  <c r="V108" i="35"/>
  <c r="U108" i="35"/>
  <c r="T108" i="35"/>
  <c r="K108" i="35"/>
  <c r="I108" i="35"/>
  <c r="L108" i="35" s="1"/>
  <c r="V107" i="35"/>
  <c r="U107" i="35"/>
  <c r="T107" i="35"/>
  <c r="K107" i="35"/>
  <c r="I107" i="35"/>
  <c r="L107" i="35" s="1"/>
  <c r="V106" i="35"/>
  <c r="K106" i="35"/>
  <c r="U106" i="35" s="1"/>
  <c r="I106" i="35"/>
  <c r="L106" i="35" s="1"/>
  <c r="S104" i="35"/>
  <c r="Q104" i="35"/>
  <c r="O104" i="35"/>
  <c r="V103" i="35"/>
  <c r="U103" i="35"/>
  <c r="N103" i="35"/>
  <c r="L103" i="35"/>
  <c r="W103" i="35" s="1"/>
  <c r="K103" i="35"/>
  <c r="T103" i="35" s="1"/>
  <c r="I103" i="35"/>
  <c r="V102" i="35"/>
  <c r="U102" i="35"/>
  <c r="L102" i="35"/>
  <c r="N102" i="35" s="1"/>
  <c r="W102" i="35" s="1"/>
  <c r="K102" i="35"/>
  <c r="T102" i="35" s="1"/>
  <c r="I102" i="35"/>
  <c r="V101" i="35"/>
  <c r="K101" i="35"/>
  <c r="T101" i="35" s="1"/>
  <c r="I101" i="35"/>
  <c r="L101" i="35" s="1"/>
  <c r="N101" i="35" s="1"/>
  <c r="V100" i="35"/>
  <c r="K100" i="35"/>
  <c r="T100" i="35" s="1"/>
  <c r="I100" i="35"/>
  <c r="L100" i="35" s="1"/>
  <c r="V99" i="35"/>
  <c r="U99" i="35"/>
  <c r="T99" i="35"/>
  <c r="N99" i="35"/>
  <c r="L99" i="35"/>
  <c r="W99" i="35" s="1"/>
  <c r="K99" i="35"/>
  <c r="I99" i="35"/>
  <c r="V98" i="35"/>
  <c r="U98" i="35"/>
  <c r="T98" i="35"/>
  <c r="K98" i="35"/>
  <c r="I98" i="35"/>
  <c r="L98" i="35" s="1"/>
  <c r="V97" i="35"/>
  <c r="V104" i="35" s="1"/>
  <c r="K97" i="35"/>
  <c r="T97" i="35" s="1"/>
  <c r="I97" i="35"/>
  <c r="L97" i="35" s="1"/>
  <c r="S95" i="35"/>
  <c r="Q95" i="35"/>
  <c r="O95" i="35"/>
  <c r="V94" i="35"/>
  <c r="K94" i="35"/>
  <c r="U94" i="35" s="1"/>
  <c r="I94" i="35"/>
  <c r="L94" i="35" s="1"/>
  <c r="V93" i="35"/>
  <c r="T93" i="35"/>
  <c r="L93" i="35"/>
  <c r="N93" i="35" s="1"/>
  <c r="K93" i="35"/>
  <c r="U93" i="35" s="1"/>
  <c r="I93" i="35"/>
  <c r="V92" i="35"/>
  <c r="U92" i="35"/>
  <c r="T92" i="35"/>
  <c r="N92" i="35"/>
  <c r="L92" i="35"/>
  <c r="K92" i="35"/>
  <c r="I92" i="35"/>
  <c r="V91" i="35"/>
  <c r="U91" i="35"/>
  <c r="T91" i="35"/>
  <c r="K91" i="35"/>
  <c r="I91" i="35"/>
  <c r="L91" i="35" s="1"/>
  <c r="V90" i="35"/>
  <c r="K90" i="35"/>
  <c r="U90" i="35" s="1"/>
  <c r="I90" i="35"/>
  <c r="L90" i="35" s="1"/>
  <c r="V89" i="35"/>
  <c r="U89" i="35"/>
  <c r="T89" i="35"/>
  <c r="K89" i="35"/>
  <c r="I89" i="35"/>
  <c r="L89" i="35" s="1"/>
  <c r="V88" i="35"/>
  <c r="K88" i="35"/>
  <c r="U88" i="35" s="1"/>
  <c r="U95" i="35" s="1"/>
  <c r="I88" i="35"/>
  <c r="L88" i="35" s="1"/>
  <c r="S86" i="35"/>
  <c r="Q86" i="35"/>
  <c r="O86" i="35"/>
  <c r="V85" i="35"/>
  <c r="U85" i="35"/>
  <c r="T85" i="35"/>
  <c r="N85" i="35"/>
  <c r="K85" i="35"/>
  <c r="I85" i="35"/>
  <c r="L85" i="35" s="1"/>
  <c r="W85" i="35" s="1"/>
  <c r="V84" i="35"/>
  <c r="U84" i="35"/>
  <c r="K84" i="35"/>
  <c r="T84" i="35" s="1"/>
  <c r="I84" i="35"/>
  <c r="L84" i="35" s="1"/>
  <c r="V83" i="35"/>
  <c r="U83" i="35"/>
  <c r="L83" i="35"/>
  <c r="N83" i="35" s="1"/>
  <c r="K83" i="35"/>
  <c r="T83" i="35" s="1"/>
  <c r="I83" i="35"/>
  <c r="V82" i="35"/>
  <c r="K82" i="35"/>
  <c r="U82" i="35" s="1"/>
  <c r="I82" i="35"/>
  <c r="L82" i="35" s="1"/>
  <c r="N82" i="35" s="1"/>
  <c r="V81" i="35"/>
  <c r="U81" i="35"/>
  <c r="L81" i="35"/>
  <c r="N81" i="35" s="1"/>
  <c r="K81" i="35"/>
  <c r="T81" i="35" s="1"/>
  <c r="I81" i="35"/>
  <c r="V80" i="35"/>
  <c r="U80" i="35"/>
  <c r="T80" i="35"/>
  <c r="N80" i="35"/>
  <c r="W80" i="35" s="1"/>
  <c r="L80" i="35"/>
  <c r="K80" i="35"/>
  <c r="I80" i="35"/>
  <c r="V79" i="35"/>
  <c r="V86" i="35" s="1"/>
  <c r="K79" i="35"/>
  <c r="U79" i="35" s="1"/>
  <c r="U86" i="35" s="1"/>
  <c r="I79" i="35"/>
  <c r="L79" i="35" s="1"/>
  <c r="S77" i="35"/>
  <c r="Q77" i="35"/>
  <c r="O77" i="35"/>
  <c r="V76" i="35"/>
  <c r="U76" i="35"/>
  <c r="T76" i="35"/>
  <c r="L76" i="35"/>
  <c r="K76" i="35"/>
  <c r="I76" i="35"/>
  <c r="V75" i="35"/>
  <c r="U75" i="35"/>
  <c r="T75" i="35"/>
  <c r="L75" i="35"/>
  <c r="N75" i="35" s="1"/>
  <c r="K75" i="35"/>
  <c r="I75" i="35"/>
  <c r="V74" i="35"/>
  <c r="T74" i="35"/>
  <c r="K74" i="35"/>
  <c r="U74" i="35" s="1"/>
  <c r="I74" i="35"/>
  <c r="L74" i="35" s="1"/>
  <c r="V73" i="35"/>
  <c r="U73" i="35"/>
  <c r="T73" i="35"/>
  <c r="K73" i="35"/>
  <c r="I73" i="35"/>
  <c r="L73" i="35" s="1"/>
  <c r="V72" i="35"/>
  <c r="V77" i="35" s="1"/>
  <c r="K72" i="35"/>
  <c r="T72" i="35" s="1"/>
  <c r="I72" i="35"/>
  <c r="L72" i="35" s="1"/>
  <c r="V71" i="35"/>
  <c r="K71" i="35"/>
  <c r="U71" i="35" s="1"/>
  <c r="I71" i="35"/>
  <c r="L71" i="35" s="1"/>
  <c r="V70" i="35"/>
  <c r="U70" i="35"/>
  <c r="T70" i="35"/>
  <c r="L70" i="35"/>
  <c r="K70" i="35"/>
  <c r="I70" i="35"/>
  <c r="S68" i="35"/>
  <c r="Q68" i="35"/>
  <c r="O68" i="35"/>
  <c r="V67" i="35"/>
  <c r="N67" i="35"/>
  <c r="L67" i="35"/>
  <c r="K67" i="35"/>
  <c r="T67" i="35" s="1"/>
  <c r="I67" i="35"/>
  <c r="V66" i="35"/>
  <c r="U66" i="35"/>
  <c r="N66" i="35"/>
  <c r="K66" i="35"/>
  <c r="T66" i="35" s="1"/>
  <c r="I66" i="35"/>
  <c r="L66" i="35" s="1"/>
  <c r="V65" i="35"/>
  <c r="U65" i="35"/>
  <c r="N65" i="35"/>
  <c r="L65" i="35"/>
  <c r="W65" i="35" s="1"/>
  <c r="K65" i="35"/>
  <c r="T65" i="35" s="1"/>
  <c r="I65" i="35"/>
  <c r="V64" i="35"/>
  <c r="U64" i="35"/>
  <c r="L64" i="35"/>
  <c r="N64" i="35" s="1"/>
  <c r="K64" i="35"/>
  <c r="T64" i="35" s="1"/>
  <c r="I64" i="35"/>
  <c r="V63" i="35"/>
  <c r="V68" i="35" s="1"/>
  <c r="K63" i="35"/>
  <c r="T63" i="35" s="1"/>
  <c r="I63" i="35"/>
  <c r="L63" i="35" s="1"/>
  <c r="N63" i="35" s="1"/>
  <c r="V62" i="35"/>
  <c r="K62" i="35"/>
  <c r="T62" i="35" s="1"/>
  <c r="T68" i="35" s="1"/>
  <c r="I62" i="35"/>
  <c r="L62" i="35" s="1"/>
  <c r="V61" i="35"/>
  <c r="U61" i="35"/>
  <c r="T61" i="35"/>
  <c r="N61" i="35"/>
  <c r="L61" i="35"/>
  <c r="L68" i="35" s="1"/>
  <c r="K61" i="35"/>
  <c r="I61" i="35"/>
  <c r="S59" i="35"/>
  <c r="Q59" i="35"/>
  <c r="O59" i="35"/>
  <c r="V58" i="35"/>
  <c r="K58" i="35"/>
  <c r="U58" i="35" s="1"/>
  <c r="I58" i="35"/>
  <c r="L58" i="35" s="1"/>
  <c r="V57" i="35"/>
  <c r="U57" i="35"/>
  <c r="T57" i="35"/>
  <c r="L57" i="35"/>
  <c r="K57" i="35"/>
  <c r="I57" i="35"/>
  <c r="V56" i="35"/>
  <c r="U56" i="35"/>
  <c r="T56" i="35"/>
  <c r="L56" i="35"/>
  <c r="N56" i="35" s="1"/>
  <c r="K56" i="35"/>
  <c r="I56" i="35"/>
  <c r="V55" i="35"/>
  <c r="T55" i="35"/>
  <c r="K55" i="35"/>
  <c r="U55" i="35" s="1"/>
  <c r="I55" i="35"/>
  <c r="L55" i="35" s="1"/>
  <c r="V54" i="35"/>
  <c r="U54" i="35"/>
  <c r="T54" i="35"/>
  <c r="K54" i="35"/>
  <c r="I54" i="35"/>
  <c r="L54" i="35" s="1"/>
  <c r="V53" i="35"/>
  <c r="V59" i="35" s="1"/>
  <c r="K53" i="35"/>
  <c r="T53" i="35" s="1"/>
  <c r="I53" i="35"/>
  <c r="L53" i="35" s="1"/>
  <c r="V52" i="35"/>
  <c r="K52" i="35"/>
  <c r="U52" i="35" s="1"/>
  <c r="I52" i="35"/>
  <c r="L52" i="35" s="1"/>
  <c r="S50" i="35"/>
  <c r="Q50" i="35"/>
  <c r="O50" i="35"/>
  <c r="V49" i="35"/>
  <c r="U49" i="35"/>
  <c r="K49" i="35"/>
  <c r="T49" i="35" s="1"/>
  <c r="I49" i="35"/>
  <c r="L49" i="35" s="1"/>
  <c r="V48" i="35"/>
  <c r="U48" i="35"/>
  <c r="L48" i="35"/>
  <c r="N48" i="35" s="1"/>
  <c r="K48" i="35"/>
  <c r="T48" i="35" s="1"/>
  <c r="I48" i="35"/>
  <c r="V47" i="35"/>
  <c r="K47" i="35"/>
  <c r="U47" i="35" s="1"/>
  <c r="I47" i="35"/>
  <c r="L47" i="35" s="1"/>
  <c r="N47" i="35" s="1"/>
  <c r="V46" i="35"/>
  <c r="U46" i="35"/>
  <c r="L46" i="35"/>
  <c r="N46" i="35" s="1"/>
  <c r="K46" i="35"/>
  <c r="T46" i="35" s="1"/>
  <c r="I46" i="35"/>
  <c r="V45" i="35"/>
  <c r="U45" i="35"/>
  <c r="T45" i="35"/>
  <c r="N45" i="35"/>
  <c r="W45" i="35" s="1"/>
  <c r="L45" i="35"/>
  <c r="K45" i="35"/>
  <c r="I45" i="35"/>
  <c r="V44" i="35"/>
  <c r="K44" i="35"/>
  <c r="U44" i="35" s="1"/>
  <c r="I44" i="35"/>
  <c r="L44" i="35" s="1"/>
  <c r="N44" i="35" s="1"/>
  <c r="V43" i="35"/>
  <c r="V50" i="35" s="1"/>
  <c r="K43" i="35"/>
  <c r="T43" i="35" s="1"/>
  <c r="I43" i="35"/>
  <c r="L43" i="35" s="1"/>
  <c r="S41" i="35"/>
  <c r="Q41" i="35"/>
  <c r="O41" i="35"/>
  <c r="V40" i="35"/>
  <c r="U40" i="35"/>
  <c r="L40" i="35"/>
  <c r="N40" i="35" s="1"/>
  <c r="K40" i="35"/>
  <c r="T40" i="35" s="1"/>
  <c r="I40" i="35"/>
  <c r="V39" i="35"/>
  <c r="T39" i="35"/>
  <c r="N39" i="35"/>
  <c r="L39" i="35"/>
  <c r="W39" i="35" s="1"/>
  <c r="K39" i="35"/>
  <c r="U39" i="35" s="1"/>
  <c r="I39" i="35"/>
  <c r="V38" i="35"/>
  <c r="U38" i="35"/>
  <c r="T38" i="35"/>
  <c r="K38" i="35"/>
  <c r="I38" i="35"/>
  <c r="L38" i="35" s="1"/>
  <c r="V37" i="35"/>
  <c r="K37" i="35"/>
  <c r="U37" i="35" s="1"/>
  <c r="I37" i="35"/>
  <c r="L37" i="35" s="1"/>
  <c r="V36" i="35"/>
  <c r="K36" i="35"/>
  <c r="U36" i="35" s="1"/>
  <c r="I36" i="35"/>
  <c r="L36" i="35" s="1"/>
  <c r="V35" i="35"/>
  <c r="U35" i="35"/>
  <c r="T35" i="35"/>
  <c r="K35" i="35"/>
  <c r="I35" i="35"/>
  <c r="L35" i="35" s="1"/>
  <c r="V34" i="35"/>
  <c r="U34" i="35"/>
  <c r="U41" i="35" s="1"/>
  <c r="L34" i="35"/>
  <c r="N34" i="35" s="1"/>
  <c r="K34" i="35"/>
  <c r="T34" i="35" s="1"/>
  <c r="I34" i="35"/>
  <c r="S32" i="35"/>
  <c r="Q32" i="35"/>
  <c r="O32" i="35"/>
  <c r="V31" i="35"/>
  <c r="U31" i="35"/>
  <c r="T31" i="35"/>
  <c r="K31" i="35"/>
  <c r="I31" i="35"/>
  <c r="L31" i="35" s="1"/>
  <c r="V30" i="35"/>
  <c r="K30" i="35"/>
  <c r="T30" i="35" s="1"/>
  <c r="I30" i="35"/>
  <c r="L30" i="35" s="1"/>
  <c r="V29" i="35"/>
  <c r="N29" i="35"/>
  <c r="L29" i="35"/>
  <c r="K29" i="35"/>
  <c r="T29" i="35" s="1"/>
  <c r="I29" i="35"/>
  <c r="V28" i="35"/>
  <c r="U28" i="35"/>
  <c r="N28" i="35"/>
  <c r="K28" i="35"/>
  <c r="T28" i="35" s="1"/>
  <c r="I28" i="35"/>
  <c r="L28" i="35" s="1"/>
  <c r="W28" i="35" s="1"/>
  <c r="V27" i="35"/>
  <c r="U27" i="35"/>
  <c r="N27" i="35"/>
  <c r="L27" i="35"/>
  <c r="W27" i="35" s="1"/>
  <c r="K27" i="35"/>
  <c r="T27" i="35" s="1"/>
  <c r="I27" i="35"/>
  <c r="V26" i="35"/>
  <c r="U26" i="35"/>
  <c r="L26" i="35"/>
  <c r="N26" i="35" s="1"/>
  <c r="W26" i="35" s="1"/>
  <c r="K26" i="35"/>
  <c r="T26" i="35" s="1"/>
  <c r="I26" i="35"/>
  <c r="V25" i="35"/>
  <c r="V32" i="35" s="1"/>
  <c r="K25" i="35"/>
  <c r="T25" i="35" s="1"/>
  <c r="T32" i="35" s="1"/>
  <c r="I25" i="35"/>
  <c r="L25" i="35" s="1"/>
  <c r="S23" i="35"/>
  <c r="Q23" i="35"/>
  <c r="O23" i="35"/>
  <c r="V22" i="35"/>
  <c r="U22" i="35"/>
  <c r="T22" i="35"/>
  <c r="N22" i="35"/>
  <c r="L22" i="35"/>
  <c r="K22" i="35"/>
  <c r="I22" i="35"/>
  <c r="V21" i="35"/>
  <c r="U21" i="35"/>
  <c r="T21" i="35"/>
  <c r="K21" i="35"/>
  <c r="I21" i="35"/>
  <c r="L21" i="35" s="1"/>
  <c r="V20" i="35"/>
  <c r="K20" i="35"/>
  <c r="U20" i="35" s="1"/>
  <c r="I20" i="35"/>
  <c r="L20" i="35" s="1"/>
  <c r="V19" i="35"/>
  <c r="U19" i="35"/>
  <c r="T19" i="35"/>
  <c r="K19" i="35"/>
  <c r="I19" i="35"/>
  <c r="L19" i="35" s="1"/>
  <c r="V18" i="35"/>
  <c r="K18" i="35"/>
  <c r="U18" i="35" s="1"/>
  <c r="I18" i="35"/>
  <c r="L18" i="35" s="1"/>
  <c r="V17" i="35"/>
  <c r="T17" i="35"/>
  <c r="L17" i="35"/>
  <c r="N17" i="35" s="1"/>
  <c r="K17" i="35"/>
  <c r="U17" i="35" s="1"/>
  <c r="I17" i="35"/>
  <c r="V16" i="35"/>
  <c r="V23" i="35" s="1"/>
  <c r="U16" i="35"/>
  <c r="T16" i="35"/>
  <c r="N16" i="35"/>
  <c r="L16" i="35"/>
  <c r="L23" i="35" s="1"/>
  <c r="K16" i="35"/>
  <c r="I16" i="35"/>
  <c r="B8" i="35"/>
  <c r="B5" i="35"/>
  <c r="S464" i="34"/>
  <c r="Q464" i="34"/>
  <c r="O464" i="34"/>
  <c r="V463" i="34"/>
  <c r="T463" i="34"/>
  <c r="L463" i="34"/>
  <c r="K463" i="34"/>
  <c r="U463" i="34" s="1"/>
  <c r="I463" i="34"/>
  <c r="V462" i="34"/>
  <c r="T462" i="34"/>
  <c r="K462" i="34"/>
  <c r="U462" i="34" s="1"/>
  <c r="I462" i="34"/>
  <c r="L462" i="34" s="1"/>
  <c r="V461" i="34"/>
  <c r="U461" i="34"/>
  <c r="T461" i="34"/>
  <c r="K461" i="34"/>
  <c r="I461" i="34"/>
  <c r="L461" i="34" s="1"/>
  <c r="V460" i="34"/>
  <c r="T460" i="34"/>
  <c r="L460" i="34"/>
  <c r="K460" i="34"/>
  <c r="U460" i="34" s="1"/>
  <c r="I460" i="34"/>
  <c r="V459" i="34"/>
  <c r="T459" i="34"/>
  <c r="K459" i="34"/>
  <c r="U459" i="34" s="1"/>
  <c r="I459" i="34"/>
  <c r="L459" i="34" s="1"/>
  <c r="V458" i="34"/>
  <c r="U458" i="34"/>
  <c r="T458" i="34"/>
  <c r="K458" i="34"/>
  <c r="I458" i="34"/>
  <c r="L458" i="34" s="1"/>
  <c r="V457" i="34"/>
  <c r="V464" i="34" s="1"/>
  <c r="T457" i="34"/>
  <c r="L457" i="34"/>
  <c r="L464" i="34" s="1"/>
  <c r="K457" i="34"/>
  <c r="U457" i="34" s="1"/>
  <c r="U464" i="34" s="1"/>
  <c r="I457" i="34"/>
  <c r="V455" i="34"/>
  <c r="S455" i="34"/>
  <c r="Q455" i="34"/>
  <c r="O455" i="34"/>
  <c r="V454" i="34"/>
  <c r="K454" i="34"/>
  <c r="I454" i="34"/>
  <c r="L454" i="34" s="1"/>
  <c r="N454" i="34" s="1"/>
  <c r="V453" i="34"/>
  <c r="U453" i="34"/>
  <c r="N453" i="34"/>
  <c r="K453" i="34"/>
  <c r="T453" i="34" s="1"/>
  <c r="I453" i="34"/>
  <c r="L453" i="34" s="1"/>
  <c r="V452" i="34"/>
  <c r="U452" i="34"/>
  <c r="W452" i="34" s="1"/>
  <c r="N452" i="34"/>
  <c r="L452" i="34"/>
  <c r="K452" i="34"/>
  <c r="T452" i="34" s="1"/>
  <c r="I452" i="34"/>
  <c r="V451" i="34"/>
  <c r="N451" i="34"/>
  <c r="K451" i="34"/>
  <c r="I451" i="34"/>
  <c r="L451" i="34" s="1"/>
  <c r="V450" i="34"/>
  <c r="U450" i="34"/>
  <c r="N450" i="34"/>
  <c r="K450" i="34"/>
  <c r="T450" i="34" s="1"/>
  <c r="I450" i="34"/>
  <c r="L450" i="34" s="1"/>
  <c r="V449" i="34"/>
  <c r="U449" i="34"/>
  <c r="W449" i="34" s="1"/>
  <c r="N449" i="34"/>
  <c r="L449" i="34"/>
  <c r="K449" i="34"/>
  <c r="T449" i="34" s="1"/>
  <c r="I449" i="34"/>
  <c r="V448" i="34"/>
  <c r="N448" i="34"/>
  <c r="K448" i="34"/>
  <c r="I448" i="34"/>
  <c r="L448" i="34" s="1"/>
  <c r="S446" i="34"/>
  <c r="Q446" i="34"/>
  <c r="O446" i="34"/>
  <c r="V445" i="34"/>
  <c r="U445" i="34"/>
  <c r="T445" i="34"/>
  <c r="K445" i="34"/>
  <c r="I445" i="34"/>
  <c r="L445" i="34" s="1"/>
  <c r="V444" i="34"/>
  <c r="U444" i="34"/>
  <c r="T444" i="34"/>
  <c r="L444" i="34"/>
  <c r="K444" i="34"/>
  <c r="I444" i="34"/>
  <c r="V443" i="34"/>
  <c r="T443" i="34"/>
  <c r="K443" i="34"/>
  <c r="U443" i="34" s="1"/>
  <c r="U446" i="34" s="1"/>
  <c r="I443" i="34"/>
  <c r="L443" i="34" s="1"/>
  <c r="V442" i="34"/>
  <c r="U442" i="34"/>
  <c r="T442" i="34"/>
  <c r="K442" i="34"/>
  <c r="I442" i="34"/>
  <c r="L442" i="34" s="1"/>
  <c r="V441" i="34"/>
  <c r="U441" i="34"/>
  <c r="T441" i="34"/>
  <c r="L441" i="34"/>
  <c r="K441" i="34"/>
  <c r="I441" i="34"/>
  <c r="V440" i="34"/>
  <c r="T440" i="34"/>
  <c r="K440" i="34"/>
  <c r="U440" i="34" s="1"/>
  <c r="I440" i="34"/>
  <c r="L440" i="34" s="1"/>
  <c r="V439" i="34"/>
  <c r="V446" i="34" s="1"/>
  <c r="U439" i="34"/>
  <c r="T439" i="34"/>
  <c r="L439" i="34"/>
  <c r="K439" i="34"/>
  <c r="I439" i="34"/>
  <c r="S437" i="34"/>
  <c r="Q437" i="34"/>
  <c r="O437" i="34"/>
  <c r="V436" i="34"/>
  <c r="N436" i="34"/>
  <c r="L436" i="34"/>
  <c r="K436" i="34"/>
  <c r="I436" i="34"/>
  <c r="V435" i="34"/>
  <c r="K435" i="34"/>
  <c r="I435" i="34"/>
  <c r="L435" i="34" s="1"/>
  <c r="V434" i="34"/>
  <c r="U434" i="34"/>
  <c r="K434" i="34"/>
  <c r="T434" i="34" s="1"/>
  <c r="I434" i="34"/>
  <c r="L434" i="34" s="1"/>
  <c r="V433" i="34"/>
  <c r="N433" i="34"/>
  <c r="L433" i="34"/>
  <c r="K433" i="34"/>
  <c r="I433" i="34"/>
  <c r="V432" i="34"/>
  <c r="K432" i="34"/>
  <c r="I432" i="34"/>
  <c r="L432" i="34" s="1"/>
  <c r="V431" i="34"/>
  <c r="V437" i="34" s="1"/>
  <c r="U431" i="34"/>
  <c r="K431" i="34"/>
  <c r="T431" i="34" s="1"/>
  <c r="I431" i="34"/>
  <c r="L431" i="34" s="1"/>
  <c r="V430" i="34"/>
  <c r="N430" i="34"/>
  <c r="L430" i="34"/>
  <c r="K430" i="34"/>
  <c r="I430" i="34"/>
  <c r="S428" i="34"/>
  <c r="Q428" i="34"/>
  <c r="O428" i="34"/>
  <c r="V427" i="34"/>
  <c r="T427" i="34"/>
  <c r="K427" i="34"/>
  <c r="U427" i="34" s="1"/>
  <c r="I427" i="34"/>
  <c r="L427" i="34" s="1"/>
  <c r="V426" i="34"/>
  <c r="U426" i="34"/>
  <c r="T426" i="34"/>
  <c r="L426" i="34"/>
  <c r="K426" i="34"/>
  <c r="I426" i="34"/>
  <c r="V425" i="34"/>
  <c r="U425" i="34"/>
  <c r="T425" i="34"/>
  <c r="L425" i="34"/>
  <c r="K425" i="34"/>
  <c r="I425" i="34"/>
  <c r="V424" i="34"/>
  <c r="K424" i="34"/>
  <c r="U424" i="34" s="1"/>
  <c r="I424" i="34"/>
  <c r="L424" i="34" s="1"/>
  <c r="V423" i="34"/>
  <c r="U423" i="34"/>
  <c r="T423" i="34"/>
  <c r="N423" i="34"/>
  <c r="L423" i="34"/>
  <c r="K423" i="34"/>
  <c r="I423" i="34"/>
  <c r="V422" i="34"/>
  <c r="U422" i="34"/>
  <c r="T422" i="34"/>
  <c r="L422" i="34"/>
  <c r="K422" i="34"/>
  <c r="I422" i="34"/>
  <c r="V421" i="34"/>
  <c r="L421" i="34"/>
  <c r="K421" i="34"/>
  <c r="U421" i="34" s="1"/>
  <c r="I421" i="34"/>
  <c r="S419" i="34"/>
  <c r="Q419" i="34"/>
  <c r="O419" i="34"/>
  <c r="V418" i="34"/>
  <c r="U418" i="34"/>
  <c r="N418" i="34"/>
  <c r="K418" i="34"/>
  <c r="T418" i="34" s="1"/>
  <c r="I418" i="34"/>
  <c r="L418" i="34" s="1"/>
  <c r="V417" i="34"/>
  <c r="U417" i="34"/>
  <c r="N417" i="34"/>
  <c r="L417" i="34"/>
  <c r="K417" i="34"/>
  <c r="T417" i="34" s="1"/>
  <c r="I417" i="34"/>
  <c r="V416" i="34"/>
  <c r="U416" i="34"/>
  <c r="W416" i="34" s="1"/>
  <c r="T416" i="34"/>
  <c r="K416" i="34"/>
  <c r="I416" i="34"/>
  <c r="L416" i="34" s="1"/>
  <c r="N416" i="34" s="1"/>
  <c r="V415" i="34"/>
  <c r="U415" i="34"/>
  <c r="W415" i="34" s="1"/>
  <c r="K415" i="34"/>
  <c r="T415" i="34" s="1"/>
  <c r="I415" i="34"/>
  <c r="L415" i="34" s="1"/>
  <c r="N415" i="34" s="1"/>
  <c r="V414" i="34"/>
  <c r="L414" i="34"/>
  <c r="K414" i="34"/>
  <c r="I414" i="34"/>
  <c r="V413" i="34"/>
  <c r="U413" i="34"/>
  <c r="T413" i="34"/>
  <c r="N413" i="34"/>
  <c r="K413" i="34"/>
  <c r="I413" i="34"/>
  <c r="L413" i="34" s="1"/>
  <c r="V412" i="34"/>
  <c r="U412" i="34"/>
  <c r="L412" i="34"/>
  <c r="K412" i="34"/>
  <c r="T412" i="34" s="1"/>
  <c r="I412" i="34"/>
  <c r="S410" i="34"/>
  <c r="Q410" i="34"/>
  <c r="O410" i="34"/>
  <c r="V409" i="34"/>
  <c r="U409" i="34"/>
  <c r="W409" i="34" s="1"/>
  <c r="K409" i="34"/>
  <c r="T409" i="34" s="1"/>
  <c r="I409" i="34"/>
  <c r="L409" i="34" s="1"/>
  <c r="N409" i="34" s="1"/>
  <c r="V408" i="34"/>
  <c r="L408" i="34"/>
  <c r="N408" i="34" s="1"/>
  <c r="K408" i="34"/>
  <c r="I408" i="34"/>
  <c r="V407" i="34"/>
  <c r="U407" i="34"/>
  <c r="T407" i="34"/>
  <c r="L407" i="34"/>
  <c r="K407" i="34"/>
  <c r="I407" i="34"/>
  <c r="V406" i="34"/>
  <c r="U406" i="34"/>
  <c r="T406" i="34"/>
  <c r="L406" i="34"/>
  <c r="K406" i="34"/>
  <c r="I406" i="34"/>
  <c r="V405" i="34"/>
  <c r="T405" i="34"/>
  <c r="L405" i="34"/>
  <c r="K405" i="34"/>
  <c r="U405" i="34" s="1"/>
  <c r="I405" i="34"/>
  <c r="V404" i="34"/>
  <c r="U404" i="34"/>
  <c r="T404" i="34"/>
  <c r="N404" i="34"/>
  <c r="K404" i="34"/>
  <c r="I404" i="34"/>
  <c r="L404" i="34" s="1"/>
  <c r="L410" i="34" s="1"/>
  <c r="V403" i="34"/>
  <c r="V410" i="34" s="1"/>
  <c r="K403" i="34"/>
  <c r="I403" i="34"/>
  <c r="L403" i="34" s="1"/>
  <c r="N403" i="34" s="1"/>
  <c r="S401" i="34"/>
  <c r="Q401" i="34"/>
  <c r="O401" i="34"/>
  <c r="V400" i="34"/>
  <c r="N400" i="34"/>
  <c r="K400" i="34"/>
  <c r="I400" i="34"/>
  <c r="L400" i="34" s="1"/>
  <c r="V399" i="34"/>
  <c r="L399" i="34"/>
  <c r="K399" i="34"/>
  <c r="I399" i="34"/>
  <c r="V398" i="34"/>
  <c r="U398" i="34"/>
  <c r="T398" i="34"/>
  <c r="N398" i="34"/>
  <c r="W398" i="34" s="1"/>
  <c r="L398" i="34"/>
  <c r="K398" i="34"/>
  <c r="I398" i="34"/>
  <c r="V397" i="34"/>
  <c r="U397" i="34"/>
  <c r="N397" i="34"/>
  <c r="K397" i="34"/>
  <c r="T397" i="34" s="1"/>
  <c r="I397" i="34"/>
  <c r="L397" i="34" s="1"/>
  <c r="V396" i="34"/>
  <c r="L396" i="34"/>
  <c r="K396" i="34"/>
  <c r="I396" i="34"/>
  <c r="V395" i="34"/>
  <c r="U395" i="34"/>
  <c r="T395" i="34"/>
  <c r="L395" i="34"/>
  <c r="K395" i="34"/>
  <c r="I395" i="34"/>
  <c r="V394" i="34"/>
  <c r="V401" i="34" s="1"/>
  <c r="U394" i="34"/>
  <c r="T394" i="34"/>
  <c r="K394" i="34"/>
  <c r="I394" i="34"/>
  <c r="L394" i="34" s="1"/>
  <c r="S392" i="34"/>
  <c r="Q392" i="34"/>
  <c r="O392" i="34"/>
  <c r="V391" i="34"/>
  <c r="U391" i="34"/>
  <c r="T391" i="34"/>
  <c r="L391" i="34"/>
  <c r="K391" i="34"/>
  <c r="I391" i="34"/>
  <c r="V390" i="34"/>
  <c r="U390" i="34"/>
  <c r="T390" i="34"/>
  <c r="K390" i="34"/>
  <c r="I390" i="34"/>
  <c r="L390" i="34" s="1"/>
  <c r="V389" i="34"/>
  <c r="T389" i="34"/>
  <c r="N389" i="34"/>
  <c r="L389" i="34"/>
  <c r="K389" i="34"/>
  <c r="U389" i="34" s="1"/>
  <c r="I389" i="34"/>
  <c r="V388" i="34"/>
  <c r="U388" i="34"/>
  <c r="T388" i="34"/>
  <c r="K388" i="34"/>
  <c r="I388" i="34"/>
  <c r="L388" i="34" s="1"/>
  <c r="V387" i="34"/>
  <c r="T387" i="34"/>
  <c r="K387" i="34"/>
  <c r="U387" i="34" s="1"/>
  <c r="I387" i="34"/>
  <c r="L387" i="34" s="1"/>
  <c r="N387" i="34" s="1"/>
  <c r="V386" i="34"/>
  <c r="K386" i="34"/>
  <c r="U386" i="34" s="1"/>
  <c r="I386" i="34"/>
  <c r="L386" i="34" s="1"/>
  <c r="V385" i="34"/>
  <c r="V392" i="34" s="1"/>
  <c r="U385" i="34"/>
  <c r="U392" i="34" s="1"/>
  <c r="T385" i="34"/>
  <c r="K385" i="34"/>
  <c r="I385" i="34"/>
  <c r="L385" i="34" s="1"/>
  <c r="S383" i="34"/>
  <c r="Q383" i="34"/>
  <c r="O383" i="34"/>
  <c r="V382" i="34"/>
  <c r="L382" i="34"/>
  <c r="N382" i="34" s="1"/>
  <c r="K382" i="34"/>
  <c r="I382" i="34"/>
  <c r="V381" i="34"/>
  <c r="N381" i="34"/>
  <c r="K381" i="34"/>
  <c r="I381" i="34"/>
  <c r="L381" i="34" s="1"/>
  <c r="V380" i="34"/>
  <c r="U380" i="34"/>
  <c r="L380" i="34"/>
  <c r="K380" i="34"/>
  <c r="T380" i="34" s="1"/>
  <c r="I380" i="34"/>
  <c r="V379" i="34"/>
  <c r="U379" i="34"/>
  <c r="T379" i="34"/>
  <c r="N379" i="34"/>
  <c r="L379" i="34"/>
  <c r="K379" i="34"/>
  <c r="I379" i="34"/>
  <c r="V378" i="34"/>
  <c r="U378" i="34"/>
  <c r="K378" i="34"/>
  <c r="T378" i="34" s="1"/>
  <c r="W378" i="34" s="1"/>
  <c r="I378" i="34"/>
  <c r="L378" i="34" s="1"/>
  <c r="N378" i="34" s="1"/>
  <c r="V377" i="34"/>
  <c r="V383" i="34" s="1"/>
  <c r="U377" i="34"/>
  <c r="K377" i="34"/>
  <c r="T377" i="34" s="1"/>
  <c r="I377" i="34"/>
  <c r="L377" i="34" s="1"/>
  <c r="L383" i="34" s="1"/>
  <c r="V376" i="34"/>
  <c r="T376" i="34"/>
  <c r="L376" i="34"/>
  <c r="N376" i="34" s="1"/>
  <c r="K376" i="34"/>
  <c r="U376" i="34" s="1"/>
  <c r="I376" i="34"/>
  <c r="U374" i="34"/>
  <c r="S374" i="34"/>
  <c r="Q374" i="34"/>
  <c r="O374" i="34"/>
  <c r="V373" i="34"/>
  <c r="K373" i="34"/>
  <c r="U373" i="34" s="1"/>
  <c r="I373" i="34"/>
  <c r="L373" i="34" s="1"/>
  <c r="V372" i="34"/>
  <c r="U372" i="34"/>
  <c r="T372" i="34"/>
  <c r="L372" i="34"/>
  <c r="K372" i="34"/>
  <c r="I372" i="34"/>
  <c r="V371" i="34"/>
  <c r="U371" i="34"/>
  <c r="T371" i="34"/>
  <c r="L371" i="34"/>
  <c r="K371" i="34"/>
  <c r="I371" i="34"/>
  <c r="V370" i="34"/>
  <c r="T370" i="34"/>
  <c r="L370" i="34"/>
  <c r="K370" i="34"/>
  <c r="U370" i="34" s="1"/>
  <c r="I370" i="34"/>
  <c r="V369" i="34"/>
  <c r="U369" i="34"/>
  <c r="T369" i="34"/>
  <c r="N369" i="34"/>
  <c r="K369" i="34"/>
  <c r="I369" i="34"/>
  <c r="L369" i="34" s="1"/>
  <c r="V368" i="34"/>
  <c r="U368" i="34"/>
  <c r="K368" i="34"/>
  <c r="T368" i="34" s="1"/>
  <c r="W368" i="34" s="1"/>
  <c r="I368" i="34"/>
  <c r="L368" i="34" s="1"/>
  <c r="N368" i="34" s="1"/>
  <c r="V367" i="34"/>
  <c r="V374" i="34" s="1"/>
  <c r="T367" i="34"/>
  <c r="K367" i="34"/>
  <c r="U367" i="34" s="1"/>
  <c r="I367" i="34"/>
  <c r="L367" i="34" s="1"/>
  <c r="S365" i="34"/>
  <c r="Q365" i="34"/>
  <c r="O365" i="34"/>
  <c r="V364" i="34"/>
  <c r="U364" i="34"/>
  <c r="L364" i="34"/>
  <c r="N364" i="34" s="1"/>
  <c r="K364" i="34"/>
  <c r="T364" i="34" s="1"/>
  <c r="I364" i="34"/>
  <c r="V363" i="34"/>
  <c r="N363" i="34"/>
  <c r="L363" i="34"/>
  <c r="K363" i="34"/>
  <c r="T363" i="34" s="1"/>
  <c r="I363" i="34"/>
  <c r="V362" i="34"/>
  <c r="K362" i="34"/>
  <c r="T362" i="34" s="1"/>
  <c r="I362" i="34"/>
  <c r="L362" i="34" s="1"/>
  <c r="V361" i="34"/>
  <c r="K361" i="34"/>
  <c r="I361" i="34"/>
  <c r="L361" i="34" s="1"/>
  <c r="V360" i="34"/>
  <c r="U360" i="34"/>
  <c r="T360" i="34"/>
  <c r="L360" i="34"/>
  <c r="K360" i="34"/>
  <c r="I360" i="34"/>
  <c r="V359" i="34"/>
  <c r="U359" i="34"/>
  <c r="T359" i="34"/>
  <c r="K359" i="34"/>
  <c r="I359" i="34"/>
  <c r="L359" i="34" s="1"/>
  <c r="V358" i="34"/>
  <c r="V365" i="34" s="1"/>
  <c r="U358" i="34"/>
  <c r="K358" i="34"/>
  <c r="T358" i="34" s="1"/>
  <c r="I358" i="34"/>
  <c r="L358" i="34" s="1"/>
  <c r="N358" i="34" s="1"/>
  <c r="S356" i="34"/>
  <c r="Q356" i="34"/>
  <c r="O356" i="34"/>
  <c r="V355" i="34"/>
  <c r="K355" i="34"/>
  <c r="U355" i="34" s="1"/>
  <c r="I355" i="34"/>
  <c r="L355" i="34" s="1"/>
  <c r="V354" i="34"/>
  <c r="U354" i="34"/>
  <c r="T354" i="34"/>
  <c r="K354" i="34"/>
  <c r="I354" i="34"/>
  <c r="L354" i="34" s="1"/>
  <c r="V353" i="34"/>
  <c r="L353" i="34"/>
  <c r="N353" i="34" s="1"/>
  <c r="K353" i="34"/>
  <c r="I353" i="34"/>
  <c r="V352" i="34"/>
  <c r="T352" i="34"/>
  <c r="L352" i="34"/>
  <c r="K352" i="34"/>
  <c r="U352" i="34" s="1"/>
  <c r="I352" i="34"/>
  <c r="V351" i="34"/>
  <c r="U351" i="34"/>
  <c r="T351" i="34"/>
  <c r="N351" i="34"/>
  <c r="K351" i="34"/>
  <c r="I351" i="34"/>
  <c r="L351" i="34" s="1"/>
  <c r="V350" i="34"/>
  <c r="U350" i="34"/>
  <c r="K350" i="34"/>
  <c r="T350" i="34" s="1"/>
  <c r="I350" i="34"/>
  <c r="L350" i="34" s="1"/>
  <c r="V349" i="34"/>
  <c r="K349" i="34"/>
  <c r="U349" i="34" s="1"/>
  <c r="I349" i="34"/>
  <c r="L349" i="34" s="1"/>
  <c r="V347" i="34"/>
  <c r="S347" i="34"/>
  <c r="Q347" i="34"/>
  <c r="O347" i="34"/>
  <c r="V346" i="34"/>
  <c r="U346" i="34"/>
  <c r="L346" i="34"/>
  <c r="K346" i="34"/>
  <c r="T346" i="34" s="1"/>
  <c r="I346" i="34"/>
  <c r="V345" i="34"/>
  <c r="U345" i="34"/>
  <c r="T345" i="34"/>
  <c r="L345" i="34"/>
  <c r="K345" i="34"/>
  <c r="I345" i="34"/>
  <c r="V344" i="34"/>
  <c r="K344" i="34"/>
  <c r="T344" i="34" s="1"/>
  <c r="I344" i="34"/>
  <c r="L344" i="34" s="1"/>
  <c r="N344" i="34" s="1"/>
  <c r="V343" i="34"/>
  <c r="K343" i="34"/>
  <c r="T343" i="34" s="1"/>
  <c r="I343" i="34"/>
  <c r="L343" i="34" s="1"/>
  <c r="N343" i="34" s="1"/>
  <c r="V342" i="34"/>
  <c r="U342" i="34"/>
  <c r="T342" i="34"/>
  <c r="L342" i="34"/>
  <c r="K342" i="34"/>
  <c r="I342" i="34"/>
  <c r="V341" i="34"/>
  <c r="U341" i="34"/>
  <c r="T341" i="34"/>
  <c r="T347" i="34" s="1"/>
  <c r="K341" i="34"/>
  <c r="I341" i="34"/>
  <c r="L341" i="34" s="1"/>
  <c r="V340" i="34"/>
  <c r="U340" i="34"/>
  <c r="K340" i="34"/>
  <c r="T340" i="34" s="1"/>
  <c r="I340" i="34"/>
  <c r="L340" i="34" s="1"/>
  <c r="S338" i="34"/>
  <c r="Q338" i="34"/>
  <c r="O338" i="34"/>
  <c r="V337" i="34"/>
  <c r="K337" i="34"/>
  <c r="U337" i="34" s="1"/>
  <c r="I337" i="34"/>
  <c r="L337" i="34" s="1"/>
  <c r="N337" i="34" s="1"/>
  <c r="V336" i="34"/>
  <c r="L336" i="34"/>
  <c r="N336" i="34" s="1"/>
  <c r="K336" i="34"/>
  <c r="I336" i="34"/>
  <c r="V335" i="34"/>
  <c r="U335" i="34"/>
  <c r="T335" i="34"/>
  <c r="L335" i="34"/>
  <c r="K335" i="34"/>
  <c r="I335" i="34"/>
  <c r="V334" i="34"/>
  <c r="U334" i="34"/>
  <c r="T334" i="34"/>
  <c r="K334" i="34"/>
  <c r="I334" i="34"/>
  <c r="L334" i="34" s="1"/>
  <c r="V333" i="34"/>
  <c r="T333" i="34"/>
  <c r="K333" i="34"/>
  <c r="U333" i="34" s="1"/>
  <c r="I333" i="34"/>
  <c r="L333" i="34" s="1"/>
  <c r="V332" i="34"/>
  <c r="U332" i="34"/>
  <c r="T332" i="34"/>
  <c r="K332" i="34"/>
  <c r="I332" i="34"/>
  <c r="L332" i="34" s="1"/>
  <c r="V331" i="34"/>
  <c r="K331" i="34"/>
  <c r="U331" i="34" s="1"/>
  <c r="I331" i="34"/>
  <c r="L331" i="34" s="1"/>
  <c r="S329" i="34"/>
  <c r="Q329" i="34"/>
  <c r="O329" i="34"/>
  <c r="V328" i="34"/>
  <c r="U328" i="34"/>
  <c r="T328" i="34"/>
  <c r="N328" i="34"/>
  <c r="K328" i="34"/>
  <c r="I328" i="34"/>
  <c r="L328" i="34" s="1"/>
  <c r="V327" i="34"/>
  <c r="U327" i="34"/>
  <c r="N327" i="34"/>
  <c r="K327" i="34"/>
  <c r="T327" i="34" s="1"/>
  <c r="I327" i="34"/>
  <c r="L327" i="34" s="1"/>
  <c r="V326" i="34"/>
  <c r="U326" i="34"/>
  <c r="N326" i="34"/>
  <c r="L326" i="34"/>
  <c r="K326" i="34"/>
  <c r="T326" i="34" s="1"/>
  <c r="W326" i="34" s="1"/>
  <c r="I326" i="34"/>
  <c r="V325" i="34"/>
  <c r="K325" i="34"/>
  <c r="I325" i="34"/>
  <c r="L325" i="34" s="1"/>
  <c r="N325" i="34" s="1"/>
  <c r="V324" i="34"/>
  <c r="L324" i="34"/>
  <c r="K324" i="34"/>
  <c r="I324" i="34"/>
  <c r="V323" i="34"/>
  <c r="U323" i="34"/>
  <c r="T323" i="34"/>
  <c r="N323" i="34"/>
  <c r="L323" i="34"/>
  <c r="K323" i="34"/>
  <c r="I323" i="34"/>
  <c r="V322" i="34"/>
  <c r="V329" i="34" s="1"/>
  <c r="U322" i="34"/>
  <c r="K322" i="34"/>
  <c r="T322" i="34" s="1"/>
  <c r="I322" i="34"/>
  <c r="L322" i="34" s="1"/>
  <c r="V320" i="34"/>
  <c r="S320" i="34"/>
  <c r="Q320" i="34"/>
  <c r="O320" i="34"/>
  <c r="V319" i="34"/>
  <c r="U319" i="34"/>
  <c r="T319" i="34"/>
  <c r="L319" i="34"/>
  <c r="K319" i="34"/>
  <c r="I319" i="34"/>
  <c r="V318" i="34"/>
  <c r="U318" i="34"/>
  <c r="T318" i="34"/>
  <c r="L318" i="34"/>
  <c r="K318" i="34"/>
  <c r="I318" i="34"/>
  <c r="V317" i="34"/>
  <c r="T317" i="34"/>
  <c r="N317" i="34"/>
  <c r="K317" i="34"/>
  <c r="U317" i="34" s="1"/>
  <c r="I317" i="34"/>
  <c r="L317" i="34" s="1"/>
  <c r="V316" i="34"/>
  <c r="U316" i="34"/>
  <c r="T316" i="34"/>
  <c r="K316" i="34"/>
  <c r="I316" i="34"/>
  <c r="L316" i="34" s="1"/>
  <c r="V315" i="34"/>
  <c r="K315" i="34"/>
  <c r="I315" i="34"/>
  <c r="L315" i="34" s="1"/>
  <c r="N315" i="34" s="1"/>
  <c r="V314" i="34"/>
  <c r="K314" i="34"/>
  <c r="I314" i="34"/>
  <c r="L314" i="34" s="1"/>
  <c r="N314" i="34" s="1"/>
  <c r="V313" i="34"/>
  <c r="U313" i="34"/>
  <c r="T313" i="34"/>
  <c r="L313" i="34"/>
  <c r="K313" i="34"/>
  <c r="I313" i="34"/>
  <c r="S311" i="34"/>
  <c r="Q311" i="34"/>
  <c r="O311" i="34"/>
  <c r="V310" i="34"/>
  <c r="L310" i="34"/>
  <c r="N310" i="34" s="1"/>
  <c r="K310" i="34"/>
  <c r="I310" i="34"/>
  <c r="V309" i="34"/>
  <c r="T309" i="34"/>
  <c r="N309" i="34"/>
  <c r="K309" i="34"/>
  <c r="U309" i="34" s="1"/>
  <c r="I309" i="34"/>
  <c r="L309" i="34" s="1"/>
  <c r="V308" i="34"/>
  <c r="U308" i="34"/>
  <c r="N308" i="34"/>
  <c r="L308" i="34"/>
  <c r="K308" i="34"/>
  <c r="T308" i="34" s="1"/>
  <c r="I308" i="34"/>
  <c r="V307" i="34"/>
  <c r="U307" i="34"/>
  <c r="T307" i="34"/>
  <c r="L307" i="34"/>
  <c r="K307" i="34"/>
  <c r="I307" i="34"/>
  <c r="V306" i="34"/>
  <c r="K306" i="34"/>
  <c r="I306" i="34"/>
  <c r="L306" i="34" s="1"/>
  <c r="N306" i="34" s="1"/>
  <c r="V305" i="34"/>
  <c r="L305" i="34"/>
  <c r="K305" i="34"/>
  <c r="I305" i="34"/>
  <c r="V304" i="34"/>
  <c r="U304" i="34"/>
  <c r="T304" i="34"/>
  <c r="N304" i="34"/>
  <c r="K304" i="34"/>
  <c r="I304" i="34"/>
  <c r="L304" i="34" s="1"/>
  <c r="S302" i="34"/>
  <c r="Q302" i="34"/>
  <c r="O302" i="34"/>
  <c r="V301" i="34"/>
  <c r="U301" i="34"/>
  <c r="T301" i="34"/>
  <c r="L301" i="34"/>
  <c r="N301" i="34" s="1"/>
  <c r="K301" i="34"/>
  <c r="I301" i="34"/>
  <c r="V300" i="34"/>
  <c r="U300" i="34"/>
  <c r="T300" i="34"/>
  <c r="K300" i="34"/>
  <c r="I300" i="34"/>
  <c r="L300" i="34" s="1"/>
  <c r="V299" i="34"/>
  <c r="L299" i="34"/>
  <c r="K299" i="34"/>
  <c r="I299" i="34"/>
  <c r="V298" i="34"/>
  <c r="U298" i="34"/>
  <c r="T298" i="34"/>
  <c r="N298" i="34"/>
  <c r="L298" i="34"/>
  <c r="K298" i="34"/>
  <c r="I298" i="34"/>
  <c r="V297" i="34"/>
  <c r="U297" i="34"/>
  <c r="T297" i="34"/>
  <c r="K297" i="34"/>
  <c r="I297" i="34"/>
  <c r="L297" i="34" s="1"/>
  <c r="V296" i="34"/>
  <c r="V302" i="34" s="1"/>
  <c r="L296" i="34"/>
  <c r="N296" i="34" s="1"/>
  <c r="K296" i="34"/>
  <c r="I296" i="34"/>
  <c r="V295" i="34"/>
  <c r="U295" i="34"/>
  <c r="T295" i="34"/>
  <c r="L295" i="34"/>
  <c r="K295" i="34"/>
  <c r="I295" i="34"/>
  <c r="S293" i="34"/>
  <c r="Q293" i="34"/>
  <c r="O293" i="34"/>
  <c r="V292" i="34"/>
  <c r="L292" i="34"/>
  <c r="N292" i="34" s="1"/>
  <c r="K292" i="34"/>
  <c r="T292" i="34" s="1"/>
  <c r="I292" i="34"/>
  <c r="V291" i="34"/>
  <c r="K291" i="34"/>
  <c r="U291" i="34" s="1"/>
  <c r="I291" i="34"/>
  <c r="L291" i="34" s="1"/>
  <c r="N291" i="34" s="1"/>
  <c r="V290" i="34"/>
  <c r="K290" i="34"/>
  <c r="T290" i="34" s="1"/>
  <c r="I290" i="34"/>
  <c r="L290" i="34" s="1"/>
  <c r="V289" i="34"/>
  <c r="L289" i="34"/>
  <c r="K289" i="34"/>
  <c r="I289" i="34"/>
  <c r="V288" i="34"/>
  <c r="U288" i="34"/>
  <c r="T288" i="34"/>
  <c r="N288" i="34"/>
  <c r="K288" i="34"/>
  <c r="I288" i="34"/>
  <c r="L288" i="34" s="1"/>
  <c r="V287" i="34"/>
  <c r="V293" i="34" s="1"/>
  <c r="U287" i="34"/>
  <c r="N287" i="34"/>
  <c r="W287" i="34" s="1"/>
  <c r="K287" i="34"/>
  <c r="T287" i="34" s="1"/>
  <c r="I287" i="34"/>
  <c r="L287" i="34" s="1"/>
  <c r="V286" i="34"/>
  <c r="U286" i="34"/>
  <c r="N286" i="34"/>
  <c r="L286" i="34"/>
  <c r="K286" i="34"/>
  <c r="T286" i="34" s="1"/>
  <c r="I286" i="34"/>
  <c r="S284" i="34"/>
  <c r="Q284" i="34"/>
  <c r="O284" i="34"/>
  <c r="V283" i="34"/>
  <c r="K283" i="34"/>
  <c r="U283" i="34" s="1"/>
  <c r="I283" i="34"/>
  <c r="L283" i="34" s="1"/>
  <c r="V282" i="34"/>
  <c r="U282" i="34"/>
  <c r="T282" i="34"/>
  <c r="K282" i="34"/>
  <c r="I282" i="34"/>
  <c r="L282" i="34" s="1"/>
  <c r="V281" i="34"/>
  <c r="U281" i="34"/>
  <c r="T281" i="34"/>
  <c r="K281" i="34"/>
  <c r="I281" i="34"/>
  <c r="L281" i="34" s="1"/>
  <c r="V280" i="34"/>
  <c r="K280" i="34"/>
  <c r="U280" i="34" s="1"/>
  <c r="I280" i="34"/>
  <c r="L280" i="34" s="1"/>
  <c r="N280" i="34" s="1"/>
  <c r="V279" i="34"/>
  <c r="U279" i="34"/>
  <c r="T279" i="34"/>
  <c r="K279" i="34"/>
  <c r="I279" i="34"/>
  <c r="L279" i="34" s="1"/>
  <c r="V278" i="34"/>
  <c r="U278" i="34"/>
  <c r="T278" i="34"/>
  <c r="K278" i="34"/>
  <c r="I278" i="34"/>
  <c r="L278" i="34" s="1"/>
  <c r="V277" i="34"/>
  <c r="K277" i="34"/>
  <c r="U277" i="34" s="1"/>
  <c r="U284" i="34" s="1"/>
  <c r="I277" i="34"/>
  <c r="L277" i="34" s="1"/>
  <c r="S275" i="34"/>
  <c r="Q275" i="34"/>
  <c r="O275" i="34"/>
  <c r="V274" i="34"/>
  <c r="K274" i="34"/>
  <c r="T274" i="34" s="1"/>
  <c r="I274" i="34"/>
  <c r="L274" i="34" s="1"/>
  <c r="V273" i="34"/>
  <c r="L273" i="34"/>
  <c r="N273" i="34" s="1"/>
  <c r="K273" i="34"/>
  <c r="I273" i="34"/>
  <c r="V272" i="34"/>
  <c r="U272" i="34"/>
  <c r="T272" i="34"/>
  <c r="N272" i="34"/>
  <c r="K272" i="34"/>
  <c r="I272" i="34"/>
  <c r="L272" i="34" s="1"/>
  <c r="W272" i="34" s="1"/>
  <c r="V271" i="34"/>
  <c r="U271" i="34"/>
  <c r="K271" i="34"/>
  <c r="T271" i="34" s="1"/>
  <c r="I271" i="34"/>
  <c r="L271" i="34" s="1"/>
  <c r="N271" i="34" s="1"/>
  <c r="V270" i="34"/>
  <c r="U270" i="34"/>
  <c r="L270" i="34"/>
  <c r="N270" i="34" s="1"/>
  <c r="K270" i="34"/>
  <c r="T270" i="34" s="1"/>
  <c r="I270" i="34"/>
  <c r="V269" i="34"/>
  <c r="K269" i="34"/>
  <c r="U269" i="34" s="1"/>
  <c r="I269" i="34"/>
  <c r="L269" i="34" s="1"/>
  <c r="N269" i="34" s="1"/>
  <c r="V268" i="34"/>
  <c r="V275" i="34" s="1"/>
  <c r="L268" i="34"/>
  <c r="K268" i="34"/>
  <c r="I268" i="34"/>
  <c r="S266" i="34"/>
  <c r="Q266" i="34"/>
  <c r="O266" i="34"/>
  <c r="V265" i="34"/>
  <c r="U265" i="34"/>
  <c r="T265" i="34"/>
  <c r="K265" i="34"/>
  <c r="I265" i="34"/>
  <c r="L265" i="34" s="1"/>
  <c r="V264" i="34"/>
  <c r="T264" i="34"/>
  <c r="K264" i="34"/>
  <c r="U264" i="34" s="1"/>
  <c r="I264" i="34"/>
  <c r="L264" i="34" s="1"/>
  <c r="V263" i="34"/>
  <c r="U263" i="34"/>
  <c r="T263" i="34"/>
  <c r="K263" i="34"/>
  <c r="I263" i="34"/>
  <c r="L263" i="34" s="1"/>
  <c r="V262" i="34"/>
  <c r="K262" i="34"/>
  <c r="U262" i="34" s="1"/>
  <c r="I262" i="34"/>
  <c r="L262" i="34" s="1"/>
  <c r="N262" i="34" s="1"/>
  <c r="V261" i="34"/>
  <c r="L261" i="34"/>
  <c r="N261" i="34" s="1"/>
  <c r="K261" i="34"/>
  <c r="I261" i="34"/>
  <c r="V260" i="34"/>
  <c r="U260" i="34"/>
  <c r="T260" i="34"/>
  <c r="L260" i="34"/>
  <c r="K260" i="34"/>
  <c r="I260" i="34"/>
  <c r="V259" i="34"/>
  <c r="U259" i="34"/>
  <c r="T259" i="34"/>
  <c r="K259" i="34"/>
  <c r="I259" i="34"/>
  <c r="L259" i="34" s="1"/>
  <c r="S257" i="34"/>
  <c r="Q257" i="34"/>
  <c r="O257" i="34"/>
  <c r="V256" i="34"/>
  <c r="K256" i="34"/>
  <c r="T256" i="34" s="1"/>
  <c r="I256" i="34"/>
  <c r="L256" i="34" s="1"/>
  <c r="N256" i="34" s="1"/>
  <c r="V255" i="34"/>
  <c r="K255" i="34"/>
  <c r="T255" i="34" s="1"/>
  <c r="I255" i="34"/>
  <c r="L255" i="34" s="1"/>
  <c r="N255" i="34" s="1"/>
  <c r="V254" i="34"/>
  <c r="U254" i="34"/>
  <c r="T254" i="34"/>
  <c r="L254" i="34"/>
  <c r="K254" i="34"/>
  <c r="I254" i="34"/>
  <c r="V253" i="34"/>
  <c r="U253" i="34"/>
  <c r="T253" i="34"/>
  <c r="K253" i="34"/>
  <c r="I253" i="34"/>
  <c r="L253" i="34" s="1"/>
  <c r="V252" i="34"/>
  <c r="V257" i="34" s="1"/>
  <c r="U252" i="34"/>
  <c r="K252" i="34"/>
  <c r="T252" i="34" s="1"/>
  <c r="I252" i="34"/>
  <c r="L252" i="34" s="1"/>
  <c r="V251" i="34"/>
  <c r="L251" i="34"/>
  <c r="N251" i="34" s="1"/>
  <c r="K251" i="34"/>
  <c r="T251" i="34" s="1"/>
  <c r="I251" i="34"/>
  <c r="V250" i="34"/>
  <c r="N250" i="34"/>
  <c r="K250" i="34"/>
  <c r="I250" i="34"/>
  <c r="L250" i="34" s="1"/>
  <c r="S248" i="34"/>
  <c r="Q248" i="34"/>
  <c r="O248" i="34"/>
  <c r="V247" i="34"/>
  <c r="U247" i="34"/>
  <c r="T247" i="34"/>
  <c r="K247" i="34"/>
  <c r="I247" i="34"/>
  <c r="L247" i="34" s="1"/>
  <c r="V246" i="34"/>
  <c r="K246" i="34"/>
  <c r="T246" i="34" s="1"/>
  <c r="I246" i="34"/>
  <c r="L246" i="34" s="1"/>
  <c r="V245" i="34"/>
  <c r="K245" i="34"/>
  <c r="U245" i="34" s="1"/>
  <c r="I245" i="34"/>
  <c r="L245" i="34" s="1"/>
  <c r="N245" i="34" s="1"/>
  <c r="V244" i="34"/>
  <c r="U244" i="34"/>
  <c r="T244" i="34"/>
  <c r="L244" i="34"/>
  <c r="K244" i="34"/>
  <c r="I244" i="34"/>
  <c r="V243" i="34"/>
  <c r="U243" i="34"/>
  <c r="T243" i="34"/>
  <c r="L243" i="34"/>
  <c r="K243" i="34"/>
  <c r="I243" i="34"/>
  <c r="V242" i="34"/>
  <c r="T242" i="34"/>
  <c r="K242" i="34"/>
  <c r="U242" i="34" s="1"/>
  <c r="I242" i="34"/>
  <c r="L242" i="34" s="1"/>
  <c r="N242" i="34" s="1"/>
  <c r="V241" i="34"/>
  <c r="V248" i="34" s="1"/>
  <c r="U241" i="34"/>
  <c r="T241" i="34"/>
  <c r="K241" i="34"/>
  <c r="I241" i="34"/>
  <c r="L241" i="34" s="1"/>
  <c r="S239" i="34"/>
  <c r="Q239" i="34"/>
  <c r="O239" i="34"/>
  <c r="V238" i="34"/>
  <c r="U238" i="34"/>
  <c r="T238" i="34"/>
  <c r="N238" i="34"/>
  <c r="W238" i="34" s="1"/>
  <c r="L238" i="34"/>
  <c r="K238" i="34"/>
  <c r="I238" i="34"/>
  <c r="V237" i="34"/>
  <c r="V239" i="34" s="1"/>
  <c r="U237" i="34"/>
  <c r="K237" i="34"/>
  <c r="T237" i="34" s="1"/>
  <c r="I237" i="34"/>
  <c r="L237" i="34" s="1"/>
  <c r="N237" i="34" s="1"/>
  <c r="V236" i="34"/>
  <c r="K236" i="34"/>
  <c r="T236" i="34" s="1"/>
  <c r="I236" i="34"/>
  <c r="L236" i="34" s="1"/>
  <c r="N236" i="34" s="1"/>
  <c r="V235" i="34"/>
  <c r="L235" i="34"/>
  <c r="N235" i="34" s="1"/>
  <c r="K235" i="34"/>
  <c r="I235" i="34"/>
  <c r="V234" i="34"/>
  <c r="U234" i="34"/>
  <c r="T234" i="34"/>
  <c r="N234" i="34"/>
  <c r="K234" i="34"/>
  <c r="I234" i="34"/>
  <c r="L234" i="34" s="1"/>
  <c r="W234" i="34" s="1"/>
  <c r="V233" i="34"/>
  <c r="U233" i="34"/>
  <c r="K233" i="34"/>
  <c r="T233" i="34" s="1"/>
  <c r="I233" i="34"/>
  <c r="L233" i="34" s="1"/>
  <c r="N233" i="34" s="1"/>
  <c r="V232" i="34"/>
  <c r="U232" i="34"/>
  <c r="L232" i="34"/>
  <c r="N232" i="34" s="1"/>
  <c r="K232" i="34"/>
  <c r="T232" i="34" s="1"/>
  <c r="I232" i="34"/>
  <c r="S230" i="34"/>
  <c r="Q230" i="34"/>
  <c r="O230" i="34"/>
  <c r="V229" i="34"/>
  <c r="T229" i="34"/>
  <c r="K229" i="34"/>
  <c r="U229" i="34" s="1"/>
  <c r="I229" i="34"/>
  <c r="L229" i="34" s="1"/>
  <c r="V228" i="34"/>
  <c r="U228" i="34"/>
  <c r="T228" i="34"/>
  <c r="K228" i="34"/>
  <c r="I228" i="34"/>
  <c r="L228" i="34" s="1"/>
  <c r="V227" i="34"/>
  <c r="K227" i="34"/>
  <c r="I227" i="34"/>
  <c r="L227" i="34" s="1"/>
  <c r="N227" i="34" s="1"/>
  <c r="V226" i="34"/>
  <c r="L226" i="34"/>
  <c r="N226" i="34" s="1"/>
  <c r="K226" i="34"/>
  <c r="I226" i="34"/>
  <c r="V225" i="34"/>
  <c r="U225" i="34"/>
  <c r="T225" i="34"/>
  <c r="N225" i="34"/>
  <c r="L225" i="34"/>
  <c r="K225" i="34"/>
  <c r="I225" i="34"/>
  <c r="V224" i="34"/>
  <c r="U224" i="34"/>
  <c r="T224" i="34"/>
  <c r="L224" i="34"/>
  <c r="K224" i="34"/>
  <c r="I224" i="34"/>
  <c r="V223" i="34"/>
  <c r="T223" i="34"/>
  <c r="N223" i="34"/>
  <c r="K223" i="34"/>
  <c r="U223" i="34" s="1"/>
  <c r="I223" i="34"/>
  <c r="L223" i="34" s="1"/>
  <c r="S221" i="34"/>
  <c r="Q221" i="34"/>
  <c r="O221" i="34"/>
  <c r="V220" i="34"/>
  <c r="L220" i="34"/>
  <c r="N220" i="34" s="1"/>
  <c r="K220" i="34"/>
  <c r="I220" i="34"/>
  <c r="V219" i="34"/>
  <c r="U219" i="34"/>
  <c r="T219" i="34"/>
  <c r="N219" i="34"/>
  <c r="L219" i="34"/>
  <c r="K219" i="34"/>
  <c r="I219" i="34"/>
  <c r="V218" i="34"/>
  <c r="U218" i="34"/>
  <c r="T218" i="34"/>
  <c r="K218" i="34"/>
  <c r="I218" i="34"/>
  <c r="L218" i="34" s="1"/>
  <c r="V217" i="34"/>
  <c r="V221" i="34" s="1"/>
  <c r="U217" i="34"/>
  <c r="W217" i="34" s="1"/>
  <c r="K217" i="34"/>
  <c r="T217" i="34" s="1"/>
  <c r="I217" i="34"/>
  <c r="L217" i="34" s="1"/>
  <c r="N217" i="34" s="1"/>
  <c r="V216" i="34"/>
  <c r="L216" i="34"/>
  <c r="N216" i="34" s="1"/>
  <c r="K216" i="34"/>
  <c r="I216" i="34"/>
  <c r="V215" i="34"/>
  <c r="N215" i="34"/>
  <c r="K215" i="34"/>
  <c r="U215" i="34" s="1"/>
  <c r="I215" i="34"/>
  <c r="L215" i="34" s="1"/>
  <c r="V214" i="34"/>
  <c r="U214" i="34"/>
  <c r="L214" i="34"/>
  <c r="N214" i="34" s="1"/>
  <c r="K214" i="34"/>
  <c r="T214" i="34" s="1"/>
  <c r="I214" i="34"/>
  <c r="S212" i="34"/>
  <c r="Q212" i="34"/>
  <c r="O212" i="34"/>
  <c r="V211" i="34"/>
  <c r="K211" i="34"/>
  <c r="T211" i="34" s="1"/>
  <c r="I211" i="34"/>
  <c r="L211" i="34" s="1"/>
  <c r="N211" i="34" s="1"/>
  <c r="V210" i="34"/>
  <c r="K210" i="34"/>
  <c r="I210" i="34"/>
  <c r="L210" i="34" s="1"/>
  <c r="V209" i="34"/>
  <c r="U209" i="34"/>
  <c r="T209" i="34"/>
  <c r="K209" i="34"/>
  <c r="I209" i="34"/>
  <c r="L209" i="34" s="1"/>
  <c r="V208" i="34"/>
  <c r="L208" i="34"/>
  <c r="K208" i="34"/>
  <c r="U208" i="34" s="1"/>
  <c r="I208" i="34"/>
  <c r="V207" i="34"/>
  <c r="T207" i="34"/>
  <c r="L207" i="34"/>
  <c r="N207" i="34" s="1"/>
  <c r="K207" i="34"/>
  <c r="U207" i="34" s="1"/>
  <c r="I207" i="34"/>
  <c r="V206" i="34"/>
  <c r="U206" i="34"/>
  <c r="T206" i="34"/>
  <c r="K206" i="34"/>
  <c r="I206" i="34"/>
  <c r="L206" i="34" s="1"/>
  <c r="V205" i="34"/>
  <c r="K205" i="34"/>
  <c r="T205" i="34" s="1"/>
  <c r="I205" i="34"/>
  <c r="L205" i="34" s="1"/>
  <c r="N205" i="34" s="1"/>
  <c r="S203" i="34"/>
  <c r="Q203" i="34"/>
  <c r="O203" i="34"/>
  <c r="V202" i="34"/>
  <c r="K202" i="34"/>
  <c r="U202" i="34" s="1"/>
  <c r="I202" i="34"/>
  <c r="L202" i="34" s="1"/>
  <c r="N202" i="34" s="1"/>
  <c r="V201" i="34"/>
  <c r="U201" i="34"/>
  <c r="N201" i="34"/>
  <c r="L201" i="34"/>
  <c r="K201" i="34"/>
  <c r="T201" i="34" s="1"/>
  <c r="I201" i="34"/>
  <c r="V200" i="34"/>
  <c r="U200" i="34"/>
  <c r="T200" i="34"/>
  <c r="N200" i="34"/>
  <c r="L200" i="34"/>
  <c r="K200" i="34"/>
  <c r="I200" i="34"/>
  <c r="V199" i="34"/>
  <c r="K199" i="34"/>
  <c r="T199" i="34" s="1"/>
  <c r="I199" i="34"/>
  <c r="L199" i="34" s="1"/>
  <c r="N199" i="34" s="1"/>
  <c r="V198" i="34"/>
  <c r="K198" i="34"/>
  <c r="I198" i="34"/>
  <c r="L198" i="34" s="1"/>
  <c r="V197" i="34"/>
  <c r="T197" i="34"/>
  <c r="W197" i="34" s="1"/>
  <c r="N197" i="34"/>
  <c r="L197" i="34"/>
  <c r="K197" i="34"/>
  <c r="U197" i="34" s="1"/>
  <c r="I197" i="34"/>
  <c r="V196" i="34"/>
  <c r="V203" i="34" s="1"/>
  <c r="U196" i="34"/>
  <c r="T196" i="34"/>
  <c r="N196" i="34"/>
  <c r="K196" i="34"/>
  <c r="I196" i="34"/>
  <c r="L196" i="34" s="1"/>
  <c r="V194" i="34"/>
  <c r="S194" i="34"/>
  <c r="Q194" i="34"/>
  <c r="O194" i="34"/>
  <c r="V193" i="34"/>
  <c r="U193" i="34"/>
  <c r="T193" i="34"/>
  <c r="K193" i="34"/>
  <c r="I193" i="34"/>
  <c r="L193" i="34" s="1"/>
  <c r="V192" i="34"/>
  <c r="K192" i="34"/>
  <c r="U192" i="34" s="1"/>
  <c r="I192" i="34"/>
  <c r="L192" i="34" s="1"/>
  <c r="V191" i="34"/>
  <c r="L191" i="34"/>
  <c r="K191" i="34"/>
  <c r="U191" i="34" s="1"/>
  <c r="I191" i="34"/>
  <c r="V190" i="34"/>
  <c r="U190" i="34"/>
  <c r="T190" i="34"/>
  <c r="L190" i="34"/>
  <c r="K190" i="34"/>
  <c r="I190" i="34"/>
  <c r="V189" i="34"/>
  <c r="U189" i="34"/>
  <c r="T189" i="34"/>
  <c r="K189" i="34"/>
  <c r="I189" i="34"/>
  <c r="L189" i="34" s="1"/>
  <c r="N189" i="34" s="1"/>
  <c r="V188" i="34"/>
  <c r="K188" i="34"/>
  <c r="U188" i="34" s="1"/>
  <c r="U194" i="34" s="1"/>
  <c r="I188" i="34"/>
  <c r="L188" i="34" s="1"/>
  <c r="N188" i="34" s="1"/>
  <c r="V187" i="34"/>
  <c r="U187" i="34"/>
  <c r="T187" i="34"/>
  <c r="K187" i="34"/>
  <c r="I187" i="34"/>
  <c r="L187" i="34" s="1"/>
  <c r="S185" i="34"/>
  <c r="Q185" i="34"/>
  <c r="O185" i="34"/>
  <c r="V184" i="34"/>
  <c r="L184" i="34"/>
  <c r="N184" i="34" s="1"/>
  <c r="K184" i="34"/>
  <c r="T184" i="34" s="1"/>
  <c r="I184" i="34"/>
  <c r="V183" i="34"/>
  <c r="K183" i="34"/>
  <c r="I183" i="34"/>
  <c r="L183" i="34" s="1"/>
  <c r="N183" i="34" s="1"/>
  <c r="V182" i="34"/>
  <c r="K182" i="34"/>
  <c r="I182" i="34"/>
  <c r="L182" i="34" s="1"/>
  <c r="V181" i="34"/>
  <c r="U181" i="34"/>
  <c r="T181" i="34"/>
  <c r="L181" i="34"/>
  <c r="K181" i="34"/>
  <c r="I181" i="34"/>
  <c r="V180" i="34"/>
  <c r="U180" i="34"/>
  <c r="T180" i="34"/>
  <c r="K180" i="34"/>
  <c r="I180" i="34"/>
  <c r="L180" i="34" s="1"/>
  <c r="N180" i="34" s="1"/>
  <c r="V179" i="34"/>
  <c r="V185" i="34" s="1"/>
  <c r="K179" i="34"/>
  <c r="T179" i="34" s="1"/>
  <c r="I179" i="34"/>
  <c r="L179" i="34" s="1"/>
  <c r="N179" i="34" s="1"/>
  <c r="V178" i="34"/>
  <c r="L178" i="34"/>
  <c r="K178" i="34"/>
  <c r="U178" i="34" s="1"/>
  <c r="I178" i="34"/>
  <c r="S176" i="34"/>
  <c r="Q176" i="34"/>
  <c r="O176" i="34"/>
  <c r="V175" i="34"/>
  <c r="T175" i="34"/>
  <c r="L175" i="34"/>
  <c r="N175" i="34" s="1"/>
  <c r="K175" i="34"/>
  <c r="U175" i="34" s="1"/>
  <c r="I175" i="34"/>
  <c r="V174" i="34"/>
  <c r="U174" i="34"/>
  <c r="T174" i="34"/>
  <c r="K174" i="34"/>
  <c r="I174" i="34"/>
  <c r="L174" i="34" s="1"/>
  <c r="V173" i="34"/>
  <c r="U173" i="34"/>
  <c r="K173" i="34"/>
  <c r="T173" i="34" s="1"/>
  <c r="I173" i="34"/>
  <c r="L173" i="34" s="1"/>
  <c r="V172" i="34"/>
  <c r="T172" i="34"/>
  <c r="N172" i="34"/>
  <c r="L172" i="34"/>
  <c r="K172" i="34"/>
  <c r="U172" i="34" s="1"/>
  <c r="I172" i="34"/>
  <c r="V171" i="34"/>
  <c r="U171" i="34"/>
  <c r="T171" i="34"/>
  <c r="K171" i="34"/>
  <c r="I171" i="34"/>
  <c r="L171" i="34" s="1"/>
  <c r="V170" i="34"/>
  <c r="K170" i="34"/>
  <c r="T170" i="34" s="1"/>
  <c r="I170" i="34"/>
  <c r="L170" i="34" s="1"/>
  <c r="N170" i="34" s="1"/>
  <c r="V169" i="34"/>
  <c r="V176" i="34" s="1"/>
  <c r="K169" i="34"/>
  <c r="U169" i="34" s="1"/>
  <c r="I169" i="34"/>
  <c r="L169" i="34" s="1"/>
  <c r="S167" i="34"/>
  <c r="Q167" i="34"/>
  <c r="O167" i="34"/>
  <c r="V166" i="34"/>
  <c r="L166" i="34"/>
  <c r="K166" i="34"/>
  <c r="T166" i="34" s="1"/>
  <c r="I166" i="34"/>
  <c r="V165" i="34"/>
  <c r="T165" i="34"/>
  <c r="N165" i="34"/>
  <c r="K165" i="34"/>
  <c r="U165" i="34" s="1"/>
  <c r="I165" i="34"/>
  <c r="L165" i="34" s="1"/>
  <c r="W165" i="34" s="1"/>
  <c r="V164" i="34"/>
  <c r="U164" i="34"/>
  <c r="N164" i="34"/>
  <c r="L164" i="34"/>
  <c r="W164" i="34" s="1"/>
  <c r="K164" i="34"/>
  <c r="T164" i="34" s="1"/>
  <c r="I164" i="34"/>
  <c r="V163" i="34"/>
  <c r="U163" i="34"/>
  <c r="T163" i="34"/>
  <c r="W163" i="34" s="1"/>
  <c r="N163" i="34"/>
  <c r="L163" i="34"/>
  <c r="K163" i="34"/>
  <c r="I163" i="34"/>
  <c r="V162" i="34"/>
  <c r="V167" i="34" s="1"/>
  <c r="K162" i="34"/>
  <c r="U162" i="34" s="1"/>
  <c r="I162" i="34"/>
  <c r="L162" i="34" s="1"/>
  <c r="N162" i="34" s="1"/>
  <c r="V161" i="34"/>
  <c r="K161" i="34"/>
  <c r="T161" i="34" s="1"/>
  <c r="I161" i="34"/>
  <c r="L161" i="34" s="1"/>
  <c r="V160" i="34"/>
  <c r="U160" i="34"/>
  <c r="T160" i="34"/>
  <c r="N160" i="34"/>
  <c r="L160" i="34"/>
  <c r="L167" i="34" s="1"/>
  <c r="K160" i="34"/>
  <c r="I160" i="34"/>
  <c r="S158" i="34"/>
  <c r="Q158" i="34"/>
  <c r="O158" i="34"/>
  <c r="V157" i="34"/>
  <c r="K157" i="34"/>
  <c r="U157" i="34" s="1"/>
  <c r="I157" i="34"/>
  <c r="L157" i="34" s="1"/>
  <c r="V156" i="34"/>
  <c r="U156" i="34"/>
  <c r="T156" i="34"/>
  <c r="L156" i="34"/>
  <c r="K156" i="34"/>
  <c r="I156" i="34"/>
  <c r="V155" i="34"/>
  <c r="U155" i="34"/>
  <c r="T155" i="34"/>
  <c r="L155" i="34"/>
  <c r="N155" i="34" s="1"/>
  <c r="K155" i="34"/>
  <c r="I155" i="34"/>
  <c r="V154" i="34"/>
  <c r="T154" i="34"/>
  <c r="K154" i="34"/>
  <c r="U154" i="34" s="1"/>
  <c r="I154" i="34"/>
  <c r="L154" i="34" s="1"/>
  <c r="V153" i="34"/>
  <c r="U153" i="34"/>
  <c r="T153" i="34"/>
  <c r="K153" i="34"/>
  <c r="I153" i="34"/>
  <c r="L153" i="34" s="1"/>
  <c r="V152" i="34"/>
  <c r="V158" i="34" s="1"/>
  <c r="K152" i="34"/>
  <c r="U152" i="34" s="1"/>
  <c r="I152" i="34"/>
  <c r="L152" i="34" s="1"/>
  <c r="V151" i="34"/>
  <c r="K151" i="34"/>
  <c r="U151" i="34" s="1"/>
  <c r="I151" i="34"/>
  <c r="L151" i="34" s="1"/>
  <c r="S149" i="34"/>
  <c r="Q149" i="34"/>
  <c r="O149" i="34"/>
  <c r="V148" i="34"/>
  <c r="U148" i="34"/>
  <c r="K148" i="34"/>
  <c r="T148" i="34" s="1"/>
  <c r="I148" i="34"/>
  <c r="L148" i="34" s="1"/>
  <c r="V147" i="34"/>
  <c r="L147" i="34"/>
  <c r="N147" i="34" s="1"/>
  <c r="K147" i="34"/>
  <c r="U147" i="34" s="1"/>
  <c r="I147" i="34"/>
  <c r="V146" i="34"/>
  <c r="K146" i="34"/>
  <c r="T146" i="34" s="1"/>
  <c r="I146" i="34"/>
  <c r="L146" i="34" s="1"/>
  <c r="N146" i="34" s="1"/>
  <c r="V145" i="34"/>
  <c r="L145" i="34"/>
  <c r="N145" i="34" s="1"/>
  <c r="K145" i="34"/>
  <c r="T145" i="34" s="1"/>
  <c r="I145" i="34"/>
  <c r="V144" i="34"/>
  <c r="U144" i="34"/>
  <c r="T144" i="34"/>
  <c r="N144" i="34"/>
  <c r="L144" i="34"/>
  <c r="W144" i="34" s="1"/>
  <c r="K144" i="34"/>
  <c r="I144" i="34"/>
  <c r="V143" i="34"/>
  <c r="U143" i="34"/>
  <c r="K143" i="34"/>
  <c r="T143" i="34" s="1"/>
  <c r="I143" i="34"/>
  <c r="L143" i="34" s="1"/>
  <c r="V142" i="34"/>
  <c r="V149" i="34" s="1"/>
  <c r="K142" i="34"/>
  <c r="T142" i="34" s="1"/>
  <c r="I142" i="34"/>
  <c r="L142" i="34" s="1"/>
  <c r="S140" i="34"/>
  <c r="Q140" i="34"/>
  <c r="O140" i="34"/>
  <c r="V139" i="34"/>
  <c r="L139" i="34"/>
  <c r="N139" i="34" s="1"/>
  <c r="K139" i="34"/>
  <c r="U139" i="34" s="1"/>
  <c r="I139" i="34"/>
  <c r="V138" i="34"/>
  <c r="T138" i="34"/>
  <c r="N138" i="34"/>
  <c r="L138" i="34"/>
  <c r="W138" i="34" s="1"/>
  <c r="K138" i="34"/>
  <c r="U138" i="34" s="1"/>
  <c r="I138" i="34"/>
  <c r="V137" i="34"/>
  <c r="U137" i="34"/>
  <c r="T137" i="34"/>
  <c r="K137" i="34"/>
  <c r="I137" i="34"/>
  <c r="L137" i="34" s="1"/>
  <c r="V136" i="34"/>
  <c r="U136" i="34"/>
  <c r="K136" i="34"/>
  <c r="T136" i="34" s="1"/>
  <c r="I136" i="34"/>
  <c r="L136" i="34" s="1"/>
  <c r="V135" i="34"/>
  <c r="K135" i="34"/>
  <c r="U135" i="34" s="1"/>
  <c r="I135" i="34"/>
  <c r="L135" i="34" s="1"/>
  <c r="V134" i="34"/>
  <c r="U134" i="34"/>
  <c r="T134" i="34"/>
  <c r="K134" i="34"/>
  <c r="I134" i="34"/>
  <c r="L134" i="34" s="1"/>
  <c r="V133" i="34"/>
  <c r="L133" i="34"/>
  <c r="N133" i="34" s="1"/>
  <c r="K133" i="34"/>
  <c r="U133" i="34" s="1"/>
  <c r="I133" i="34"/>
  <c r="S131" i="34"/>
  <c r="Q131" i="34"/>
  <c r="O131" i="34"/>
  <c r="V130" i="34"/>
  <c r="U130" i="34"/>
  <c r="T130" i="34"/>
  <c r="K130" i="34"/>
  <c r="I130" i="34"/>
  <c r="L130" i="34" s="1"/>
  <c r="V129" i="34"/>
  <c r="U129" i="34"/>
  <c r="K129" i="34"/>
  <c r="T129" i="34" s="1"/>
  <c r="I129" i="34"/>
  <c r="L129" i="34" s="1"/>
  <c r="V128" i="34"/>
  <c r="L128" i="34"/>
  <c r="N128" i="34" s="1"/>
  <c r="K128" i="34"/>
  <c r="U128" i="34" s="1"/>
  <c r="I128" i="34"/>
  <c r="V127" i="34"/>
  <c r="N127" i="34"/>
  <c r="K127" i="34"/>
  <c r="U127" i="34" s="1"/>
  <c r="I127" i="34"/>
  <c r="L127" i="34" s="1"/>
  <c r="V126" i="34"/>
  <c r="U126" i="34"/>
  <c r="N126" i="34"/>
  <c r="L126" i="34"/>
  <c r="W126" i="34" s="1"/>
  <c r="K126" i="34"/>
  <c r="T126" i="34" s="1"/>
  <c r="I126" i="34"/>
  <c r="V125" i="34"/>
  <c r="U125" i="34"/>
  <c r="T125" i="34"/>
  <c r="W125" i="34" s="1"/>
  <c r="N125" i="34"/>
  <c r="L125" i="34"/>
  <c r="K125" i="34"/>
  <c r="I125" i="34"/>
  <c r="V124" i="34"/>
  <c r="V131" i="34" s="1"/>
  <c r="K124" i="34"/>
  <c r="U124" i="34" s="1"/>
  <c r="I124" i="34"/>
  <c r="L124" i="34" s="1"/>
  <c r="S122" i="34"/>
  <c r="Q122" i="34"/>
  <c r="O122" i="34"/>
  <c r="V121" i="34"/>
  <c r="U121" i="34"/>
  <c r="T121" i="34"/>
  <c r="N121" i="34"/>
  <c r="L121" i="34"/>
  <c r="K121" i="34"/>
  <c r="I121" i="34"/>
  <c r="V120" i="34"/>
  <c r="U120" i="34"/>
  <c r="T120" i="34"/>
  <c r="K120" i="34"/>
  <c r="I120" i="34"/>
  <c r="L120" i="34" s="1"/>
  <c r="V119" i="34"/>
  <c r="T119" i="34"/>
  <c r="K119" i="34"/>
  <c r="U119" i="34" s="1"/>
  <c r="I119" i="34"/>
  <c r="L119" i="34" s="1"/>
  <c r="V118" i="34"/>
  <c r="U118" i="34"/>
  <c r="T118" i="34"/>
  <c r="K118" i="34"/>
  <c r="I118" i="34"/>
  <c r="L118" i="34" s="1"/>
  <c r="V117" i="34"/>
  <c r="V122" i="34" s="1"/>
  <c r="K117" i="34"/>
  <c r="T117" i="34" s="1"/>
  <c r="I117" i="34"/>
  <c r="L117" i="34" s="1"/>
  <c r="V116" i="34"/>
  <c r="L116" i="34"/>
  <c r="N116" i="34" s="1"/>
  <c r="K116" i="34"/>
  <c r="U116" i="34" s="1"/>
  <c r="I116" i="34"/>
  <c r="V115" i="34"/>
  <c r="U115" i="34"/>
  <c r="T115" i="34"/>
  <c r="N115" i="34"/>
  <c r="L115" i="34"/>
  <c r="K115" i="34"/>
  <c r="I115" i="34"/>
  <c r="S113" i="34"/>
  <c r="Q113" i="34"/>
  <c r="O113" i="34"/>
  <c r="V112" i="34"/>
  <c r="L112" i="34"/>
  <c r="N112" i="34" s="1"/>
  <c r="K112" i="34"/>
  <c r="T112" i="34" s="1"/>
  <c r="I112" i="34"/>
  <c r="V111" i="34"/>
  <c r="U111" i="34"/>
  <c r="T111" i="34"/>
  <c r="N111" i="34"/>
  <c r="K111" i="34"/>
  <c r="I111" i="34"/>
  <c r="L111" i="34" s="1"/>
  <c r="W111" i="34" s="1"/>
  <c r="V110" i="34"/>
  <c r="V113" i="34" s="1"/>
  <c r="U110" i="34"/>
  <c r="K110" i="34"/>
  <c r="T110" i="34" s="1"/>
  <c r="I110" i="34"/>
  <c r="L110" i="34" s="1"/>
  <c r="V109" i="34"/>
  <c r="U109" i="34"/>
  <c r="L109" i="34"/>
  <c r="N109" i="34" s="1"/>
  <c r="K109" i="34"/>
  <c r="T109" i="34" s="1"/>
  <c r="I109" i="34"/>
  <c r="V108" i="34"/>
  <c r="K108" i="34"/>
  <c r="T108" i="34" s="1"/>
  <c r="I108" i="34"/>
  <c r="L108" i="34" s="1"/>
  <c r="N108" i="34" s="1"/>
  <c r="V107" i="34"/>
  <c r="L107" i="34"/>
  <c r="N107" i="34" s="1"/>
  <c r="K107" i="34"/>
  <c r="T107" i="34" s="1"/>
  <c r="I107" i="34"/>
  <c r="V106" i="34"/>
  <c r="U106" i="34"/>
  <c r="T106" i="34"/>
  <c r="N106" i="34"/>
  <c r="L106" i="34"/>
  <c r="W106" i="34" s="1"/>
  <c r="K106" i="34"/>
  <c r="I106" i="34"/>
  <c r="S104" i="34"/>
  <c r="Q104" i="34"/>
  <c r="O104" i="34"/>
  <c r="V103" i="34"/>
  <c r="L103" i="34"/>
  <c r="N103" i="34" s="1"/>
  <c r="K103" i="34"/>
  <c r="U103" i="34" s="1"/>
  <c r="I103" i="34"/>
  <c r="V102" i="34"/>
  <c r="U102" i="34"/>
  <c r="T102" i="34"/>
  <c r="N102" i="34"/>
  <c r="L102" i="34"/>
  <c r="K102" i="34"/>
  <c r="I102" i="34"/>
  <c r="V101" i="34"/>
  <c r="U101" i="34"/>
  <c r="T101" i="34"/>
  <c r="K101" i="34"/>
  <c r="I101" i="34"/>
  <c r="L101" i="34" s="1"/>
  <c r="V100" i="34"/>
  <c r="T100" i="34"/>
  <c r="K100" i="34"/>
  <c r="U100" i="34" s="1"/>
  <c r="I100" i="34"/>
  <c r="L100" i="34" s="1"/>
  <c r="V99" i="34"/>
  <c r="V104" i="34" s="1"/>
  <c r="U99" i="34"/>
  <c r="T99" i="34"/>
  <c r="K99" i="34"/>
  <c r="I99" i="34"/>
  <c r="L99" i="34" s="1"/>
  <c r="V98" i="34"/>
  <c r="K98" i="34"/>
  <c r="T98" i="34" s="1"/>
  <c r="I98" i="34"/>
  <c r="L98" i="34" s="1"/>
  <c r="V97" i="34"/>
  <c r="L97" i="34"/>
  <c r="N97" i="34" s="1"/>
  <c r="K97" i="34"/>
  <c r="U97" i="34" s="1"/>
  <c r="I97" i="34"/>
  <c r="S95" i="34"/>
  <c r="Q95" i="34"/>
  <c r="O95" i="34"/>
  <c r="V94" i="34"/>
  <c r="U94" i="34"/>
  <c r="K94" i="34"/>
  <c r="T94" i="34" s="1"/>
  <c r="I94" i="34"/>
  <c r="L94" i="34" s="1"/>
  <c r="V93" i="34"/>
  <c r="L93" i="34"/>
  <c r="N93" i="34" s="1"/>
  <c r="K93" i="34"/>
  <c r="U93" i="34" s="1"/>
  <c r="I93" i="34"/>
  <c r="V92" i="34"/>
  <c r="N92" i="34"/>
  <c r="K92" i="34"/>
  <c r="U92" i="34" s="1"/>
  <c r="I92" i="34"/>
  <c r="L92" i="34" s="1"/>
  <c r="V91" i="34"/>
  <c r="U91" i="34"/>
  <c r="N91" i="34"/>
  <c r="L91" i="34"/>
  <c r="W91" i="34" s="1"/>
  <c r="K91" i="34"/>
  <c r="T91" i="34" s="1"/>
  <c r="I91" i="34"/>
  <c r="V90" i="34"/>
  <c r="U90" i="34"/>
  <c r="T90" i="34"/>
  <c r="W90" i="34" s="1"/>
  <c r="N90" i="34"/>
  <c r="L90" i="34"/>
  <c r="K90" i="34"/>
  <c r="I90" i="34"/>
  <c r="V89" i="34"/>
  <c r="K89" i="34"/>
  <c r="U89" i="34" s="1"/>
  <c r="I89" i="34"/>
  <c r="L89" i="34" s="1"/>
  <c r="V88" i="34"/>
  <c r="V95" i="34" s="1"/>
  <c r="U88" i="34"/>
  <c r="T88" i="34"/>
  <c r="N88" i="34"/>
  <c r="L88" i="34"/>
  <c r="L95" i="34" s="1"/>
  <c r="K88" i="34"/>
  <c r="I88" i="34"/>
  <c r="S86" i="34"/>
  <c r="Q86" i="34"/>
  <c r="O86" i="34"/>
  <c r="V85" i="34"/>
  <c r="L85" i="34"/>
  <c r="N85" i="34" s="1"/>
  <c r="K85" i="34"/>
  <c r="T85" i="34" s="1"/>
  <c r="I85" i="34"/>
  <c r="V84" i="34"/>
  <c r="U84" i="34"/>
  <c r="T84" i="34"/>
  <c r="K84" i="34"/>
  <c r="I84" i="34"/>
  <c r="L84" i="34" s="1"/>
  <c r="V83" i="34"/>
  <c r="U83" i="34"/>
  <c r="K83" i="34"/>
  <c r="T83" i="34" s="1"/>
  <c r="I83" i="34"/>
  <c r="L83" i="34" s="1"/>
  <c r="V82" i="34"/>
  <c r="L82" i="34"/>
  <c r="N82" i="34" s="1"/>
  <c r="K82" i="34"/>
  <c r="T82" i="34" s="1"/>
  <c r="I82" i="34"/>
  <c r="V81" i="34"/>
  <c r="U81" i="34"/>
  <c r="T81" i="34"/>
  <c r="K81" i="34"/>
  <c r="I81" i="34"/>
  <c r="L81" i="34" s="1"/>
  <c r="V80" i="34"/>
  <c r="V86" i="34" s="1"/>
  <c r="U80" i="34"/>
  <c r="K80" i="34"/>
  <c r="T80" i="34" s="1"/>
  <c r="I80" i="34"/>
  <c r="L80" i="34" s="1"/>
  <c r="V79" i="34"/>
  <c r="L79" i="34"/>
  <c r="N79" i="34" s="1"/>
  <c r="K79" i="34"/>
  <c r="T79" i="34" s="1"/>
  <c r="I79" i="34"/>
  <c r="S77" i="34"/>
  <c r="Q77" i="34"/>
  <c r="O77" i="34"/>
  <c r="V76" i="34"/>
  <c r="K76" i="34"/>
  <c r="U76" i="34" s="1"/>
  <c r="I76" i="34"/>
  <c r="L76" i="34" s="1"/>
  <c r="V75" i="34"/>
  <c r="U75" i="34"/>
  <c r="T75" i="34"/>
  <c r="N75" i="34"/>
  <c r="L75" i="34"/>
  <c r="W75" i="34" s="1"/>
  <c r="K75" i="34"/>
  <c r="I75" i="34"/>
  <c r="V74" i="34"/>
  <c r="U74" i="34"/>
  <c r="T74" i="34"/>
  <c r="K74" i="34"/>
  <c r="I74" i="34"/>
  <c r="L74" i="34" s="1"/>
  <c r="V73" i="34"/>
  <c r="K73" i="34"/>
  <c r="U73" i="34" s="1"/>
  <c r="I73" i="34"/>
  <c r="L73" i="34" s="1"/>
  <c r="V72" i="34"/>
  <c r="U72" i="34"/>
  <c r="T72" i="34"/>
  <c r="N72" i="34"/>
  <c r="L72" i="34"/>
  <c r="W72" i="34" s="1"/>
  <c r="K72" i="34"/>
  <c r="I72" i="34"/>
  <c r="V71" i="34"/>
  <c r="U71" i="34"/>
  <c r="T71" i="34"/>
  <c r="K71" i="34"/>
  <c r="I71" i="34"/>
  <c r="L71" i="34" s="1"/>
  <c r="V70" i="34"/>
  <c r="V77" i="34" s="1"/>
  <c r="K70" i="34"/>
  <c r="U70" i="34" s="1"/>
  <c r="I70" i="34"/>
  <c r="L70" i="34" s="1"/>
  <c r="S68" i="34"/>
  <c r="Q68" i="34"/>
  <c r="O68" i="34"/>
  <c r="V67" i="34"/>
  <c r="U67" i="34"/>
  <c r="K67" i="34"/>
  <c r="T67" i="34" s="1"/>
  <c r="I67" i="34"/>
  <c r="L67" i="34" s="1"/>
  <c r="V66" i="34"/>
  <c r="L66" i="34"/>
  <c r="N66" i="34" s="1"/>
  <c r="K66" i="34"/>
  <c r="I66" i="34"/>
  <c r="V65" i="34"/>
  <c r="U65" i="34"/>
  <c r="T65" i="34"/>
  <c r="K65" i="34"/>
  <c r="I65" i="34"/>
  <c r="L65" i="34" s="1"/>
  <c r="N65" i="34" s="1"/>
  <c r="V64" i="34"/>
  <c r="U64" i="34"/>
  <c r="K64" i="34"/>
  <c r="T64" i="34" s="1"/>
  <c r="I64" i="34"/>
  <c r="L64" i="34" s="1"/>
  <c r="V63" i="34"/>
  <c r="L63" i="34"/>
  <c r="N63" i="34" s="1"/>
  <c r="K63" i="34"/>
  <c r="I63" i="34"/>
  <c r="V62" i="34"/>
  <c r="U62" i="34"/>
  <c r="T62" i="34"/>
  <c r="N62" i="34"/>
  <c r="K62" i="34"/>
  <c r="I62" i="34"/>
  <c r="L62" i="34" s="1"/>
  <c r="V61" i="34"/>
  <c r="U61" i="34"/>
  <c r="K61" i="34"/>
  <c r="T61" i="34" s="1"/>
  <c r="I61" i="34"/>
  <c r="L61" i="34" s="1"/>
  <c r="S59" i="34"/>
  <c r="Q59" i="34"/>
  <c r="O59" i="34"/>
  <c r="V58" i="34"/>
  <c r="U58" i="34"/>
  <c r="T58" i="34"/>
  <c r="K58" i="34"/>
  <c r="I58" i="34"/>
  <c r="L58" i="34" s="1"/>
  <c r="V57" i="34"/>
  <c r="K57" i="34"/>
  <c r="I57" i="34"/>
  <c r="L57" i="34" s="1"/>
  <c r="N57" i="34" s="1"/>
  <c r="V56" i="34"/>
  <c r="U56" i="34"/>
  <c r="T56" i="34"/>
  <c r="L56" i="34"/>
  <c r="K56" i="34"/>
  <c r="I56" i="34"/>
  <c r="V55" i="34"/>
  <c r="U55" i="34"/>
  <c r="T55" i="34"/>
  <c r="K55" i="34"/>
  <c r="I55" i="34"/>
  <c r="L55" i="34" s="1"/>
  <c r="V54" i="34"/>
  <c r="K54" i="34"/>
  <c r="I54" i="34"/>
  <c r="L54" i="34" s="1"/>
  <c r="N54" i="34" s="1"/>
  <c r="V53" i="34"/>
  <c r="U53" i="34"/>
  <c r="T53" i="34"/>
  <c r="L53" i="34"/>
  <c r="N53" i="34" s="1"/>
  <c r="K53" i="34"/>
  <c r="I53" i="34"/>
  <c r="V52" i="34"/>
  <c r="V59" i="34" s="1"/>
  <c r="U52" i="34"/>
  <c r="T52" i="34"/>
  <c r="K52" i="34"/>
  <c r="I52" i="34"/>
  <c r="L52" i="34" s="1"/>
  <c r="S50" i="34"/>
  <c r="Q50" i="34"/>
  <c r="O50" i="34"/>
  <c r="V49" i="34"/>
  <c r="U49" i="34"/>
  <c r="T49" i="34"/>
  <c r="K49" i="34"/>
  <c r="I49" i="34"/>
  <c r="L49" i="34" s="1"/>
  <c r="N49" i="34" s="1"/>
  <c r="V48" i="34"/>
  <c r="V50" i="34" s="1"/>
  <c r="U48" i="34"/>
  <c r="K48" i="34"/>
  <c r="T48" i="34" s="1"/>
  <c r="I48" i="34"/>
  <c r="L48" i="34" s="1"/>
  <c r="V47" i="34"/>
  <c r="L47" i="34"/>
  <c r="N47" i="34" s="1"/>
  <c r="K47" i="34"/>
  <c r="I47" i="34"/>
  <c r="V46" i="34"/>
  <c r="U46" i="34"/>
  <c r="T46" i="34"/>
  <c r="N46" i="34"/>
  <c r="K46" i="34"/>
  <c r="I46" i="34"/>
  <c r="L46" i="34" s="1"/>
  <c r="V45" i="34"/>
  <c r="U45" i="34"/>
  <c r="K45" i="34"/>
  <c r="T45" i="34" s="1"/>
  <c r="I45" i="34"/>
  <c r="L45" i="34" s="1"/>
  <c r="V44" i="34"/>
  <c r="L44" i="34"/>
  <c r="N44" i="34" s="1"/>
  <c r="K44" i="34"/>
  <c r="I44" i="34"/>
  <c r="V43" i="34"/>
  <c r="U43" i="34"/>
  <c r="T43" i="34"/>
  <c r="K43" i="34"/>
  <c r="I43" i="34"/>
  <c r="L43" i="34" s="1"/>
  <c r="N43" i="34" s="1"/>
  <c r="V41" i="34"/>
  <c r="S41" i="34"/>
  <c r="Q41" i="34"/>
  <c r="O41" i="34"/>
  <c r="V40" i="34"/>
  <c r="U40" i="34"/>
  <c r="T40" i="34"/>
  <c r="L40" i="34"/>
  <c r="K40" i="34"/>
  <c r="I40" i="34"/>
  <c r="V39" i="34"/>
  <c r="U39" i="34"/>
  <c r="T39" i="34"/>
  <c r="K39" i="34"/>
  <c r="I39" i="34"/>
  <c r="L39" i="34" s="1"/>
  <c r="V38" i="34"/>
  <c r="K38" i="34"/>
  <c r="I38" i="34"/>
  <c r="L38" i="34" s="1"/>
  <c r="V37" i="34"/>
  <c r="U37" i="34"/>
  <c r="T37" i="34"/>
  <c r="L37" i="34"/>
  <c r="K37" i="34"/>
  <c r="I37" i="34"/>
  <c r="V36" i="34"/>
  <c r="U36" i="34"/>
  <c r="T36" i="34"/>
  <c r="K36" i="34"/>
  <c r="I36" i="34"/>
  <c r="L36" i="34" s="1"/>
  <c r="V35" i="34"/>
  <c r="K35" i="34"/>
  <c r="I35" i="34"/>
  <c r="L35" i="34" s="1"/>
  <c r="V34" i="34"/>
  <c r="U34" i="34"/>
  <c r="T34" i="34"/>
  <c r="L34" i="34"/>
  <c r="N34" i="34" s="1"/>
  <c r="K34" i="34"/>
  <c r="I34" i="34"/>
  <c r="V32" i="34"/>
  <c r="S32" i="34"/>
  <c r="Q32" i="34"/>
  <c r="O32" i="34"/>
  <c r="V31" i="34"/>
  <c r="L31" i="34"/>
  <c r="N31" i="34" s="1"/>
  <c r="K31" i="34"/>
  <c r="I31" i="34"/>
  <c r="V30" i="34"/>
  <c r="U30" i="34"/>
  <c r="T30" i="34"/>
  <c r="N30" i="34"/>
  <c r="K30" i="34"/>
  <c r="I30" i="34"/>
  <c r="L30" i="34" s="1"/>
  <c r="V29" i="34"/>
  <c r="K29" i="34"/>
  <c r="T29" i="34" s="1"/>
  <c r="I29" i="34"/>
  <c r="L29" i="34" s="1"/>
  <c r="N29" i="34" s="1"/>
  <c r="V28" i="34"/>
  <c r="L28" i="34"/>
  <c r="N28" i="34" s="1"/>
  <c r="K28" i="34"/>
  <c r="I28" i="34"/>
  <c r="V27" i="34"/>
  <c r="U27" i="34"/>
  <c r="T27" i="34"/>
  <c r="N27" i="34"/>
  <c r="K27" i="34"/>
  <c r="I27" i="34"/>
  <c r="L27" i="34" s="1"/>
  <c r="V26" i="34"/>
  <c r="K26" i="34"/>
  <c r="T26" i="34" s="1"/>
  <c r="I26" i="34"/>
  <c r="L26" i="34" s="1"/>
  <c r="N26" i="34" s="1"/>
  <c r="V25" i="34"/>
  <c r="L25" i="34"/>
  <c r="N25" i="34" s="1"/>
  <c r="K25" i="34"/>
  <c r="I25" i="34"/>
  <c r="S23" i="34"/>
  <c r="Q23" i="34"/>
  <c r="O23" i="34"/>
  <c r="V22" i="34"/>
  <c r="K22" i="34"/>
  <c r="I22" i="34"/>
  <c r="L22" i="34" s="1"/>
  <c r="V21" i="34"/>
  <c r="U21" i="34"/>
  <c r="T21" i="34"/>
  <c r="L21" i="34"/>
  <c r="N21" i="34" s="1"/>
  <c r="K21" i="34"/>
  <c r="I21" i="34"/>
  <c r="V20" i="34"/>
  <c r="U20" i="34"/>
  <c r="T20" i="34"/>
  <c r="K20" i="34"/>
  <c r="I20" i="34"/>
  <c r="L20" i="34" s="1"/>
  <c r="V19" i="34"/>
  <c r="L19" i="34"/>
  <c r="N19" i="34" s="1"/>
  <c r="K19" i="34"/>
  <c r="I19" i="34"/>
  <c r="V18" i="34"/>
  <c r="U18" i="34"/>
  <c r="T18" i="34"/>
  <c r="N18" i="34"/>
  <c r="L18" i="34"/>
  <c r="K18" i="34"/>
  <c r="I18" i="34"/>
  <c r="V17" i="34"/>
  <c r="U17" i="34"/>
  <c r="T17" i="34"/>
  <c r="K17" i="34"/>
  <c r="I17" i="34"/>
  <c r="L17" i="34" s="1"/>
  <c r="V16" i="34"/>
  <c r="V23" i="34" s="1"/>
  <c r="K16" i="34"/>
  <c r="I16" i="34"/>
  <c r="L16" i="34" s="1"/>
  <c r="N16" i="34" s="1"/>
  <c r="B8" i="34"/>
  <c r="B5" i="34"/>
  <c r="V464" i="33"/>
  <c r="S464" i="33"/>
  <c r="Q464" i="33"/>
  <c r="O464" i="33"/>
  <c r="V463" i="33"/>
  <c r="U463" i="33"/>
  <c r="T463" i="33"/>
  <c r="N463" i="33"/>
  <c r="K463" i="33"/>
  <c r="I463" i="33"/>
  <c r="L463" i="33" s="1"/>
  <c r="V462" i="33"/>
  <c r="U462" i="33"/>
  <c r="K462" i="33"/>
  <c r="T462" i="33" s="1"/>
  <c r="I462" i="33"/>
  <c r="L462" i="33" s="1"/>
  <c r="V461" i="33"/>
  <c r="L461" i="33"/>
  <c r="N461" i="33" s="1"/>
  <c r="K461" i="33"/>
  <c r="I461" i="33"/>
  <c r="V460" i="33"/>
  <c r="U460" i="33"/>
  <c r="T460" i="33"/>
  <c r="K460" i="33"/>
  <c r="I460" i="33"/>
  <c r="L460" i="33" s="1"/>
  <c r="V459" i="33"/>
  <c r="U459" i="33"/>
  <c r="K459" i="33"/>
  <c r="T459" i="33" s="1"/>
  <c r="I459" i="33"/>
  <c r="L459" i="33" s="1"/>
  <c r="V458" i="33"/>
  <c r="L458" i="33"/>
  <c r="N458" i="33" s="1"/>
  <c r="K458" i="33"/>
  <c r="I458" i="33"/>
  <c r="V457" i="33"/>
  <c r="U457" i="33"/>
  <c r="T457" i="33"/>
  <c r="N457" i="33"/>
  <c r="K457" i="33"/>
  <c r="I457" i="33"/>
  <c r="L457" i="33" s="1"/>
  <c r="S455" i="33"/>
  <c r="Q455" i="33"/>
  <c r="O455" i="33"/>
  <c r="V454" i="33"/>
  <c r="U454" i="33"/>
  <c r="T454" i="33"/>
  <c r="L454" i="33"/>
  <c r="K454" i="33"/>
  <c r="I454" i="33"/>
  <c r="V453" i="33"/>
  <c r="T453" i="33"/>
  <c r="K453" i="33"/>
  <c r="U453" i="33" s="1"/>
  <c r="I453" i="33"/>
  <c r="L453" i="33" s="1"/>
  <c r="V452" i="33"/>
  <c r="K452" i="33"/>
  <c r="T452" i="33" s="1"/>
  <c r="I452" i="33"/>
  <c r="L452" i="33" s="1"/>
  <c r="V451" i="33"/>
  <c r="U451" i="33"/>
  <c r="T451" i="33"/>
  <c r="L451" i="33"/>
  <c r="K451" i="33"/>
  <c r="I451" i="33"/>
  <c r="V450" i="33"/>
  <c r="T450" i="33"/>
  <c r="K450" i="33"/>
  <c r="U450" i="33" s="1"/>
  <c r="I450" i="33"/>
  <c r="L450" i="33" s="1"/>
  <c r="V449" i="33"/>
  <c r="K449" i="33"/>
  <c r="T449" i="33" s="1"/>
  <c r="I449" i="33"/>
  <c r="L449" i="33" s="1"/>
  <c r="V448" i="33"/>
  <c r="U448" i="33"/>
  <c r="T448" i="33"/>
  <c r="L448" i="33"/>
  <c r="K448" i="33"/>
  <c r="I448" i="33"/>
  <c r="S446" i="33"/>
  <c r="Q446" i="33"/>
  <c r="O446" i="33"/>
  <c r="V445" i="33"/>
  <c r="N445" i="33"/>
  <c r="L445" i="33"/>
  <c r="K445" i="33"/>
  <c r="I445" i="33"/>
  <c r="V444" i="33"/>
  <c r="U444" i="33"/>
  <c r="T444" i="33"/>
  <c r="K444" i="33"/>
  <c r="I444" i="33"/>
  <c r="L444" i="33" s="1"/>
  <c r="V443" i="33"/>
  <c r="U443" i="33"/>
  <c r="K443" i="33"/>
  <c r="T443" i="33" s="1"/>
  <c r="I443" i="33"/>
  <c r="L443" i="33" s="1"/>
  <c r="V442" i="33"/>
  <c r="N442" i="33"/>
  <c r="L442" i="33"/>
  <c r="K442" i="33"/>
  <c r="I442" i="33"/>
  <c r="V441" i="33"/>
  <c r="U441" i="33"/>
  <c r="T441" i="33"/>
  <c r="K441" i="33"/>
  <c r="I441" i="33"/>
  <c r="L441" i="33" s="1"/>
  <c r="V440" i="33"/>
  <c r="V446" i="33" s="1"/>
  <c r="U440" i="33"/>
  <c r="K440" i="33"/>
  <c r="T440" i="33" s="1"/>
  <c r="I440" i="33"/>
  <c r="L440" i="33" s="1"/>
  <c r="V439" i="33"/>
  <c r="L439" i="33"/>
  <c r="N439" i="33" s="1"/>
  <c r="K439" i="33"/>
  <c r="I439" i="33"/>
  <c r="S437" i="33"/>
  <c r="Q437" i="33"/>
  <c r="O437" i="33"/>
  <c r="V436" i="33"/>
  <c r="K436" i="33"/>
  <c r="T436" i="33" s="1"/>
  <c r="I436" i="33"/>
  <c r="L436" i="33" s="1"/>
  <c r="V435" i="33"/>
  <c r="U435" i="33"/>
  <c r="T435" i="33"/>
  <c r="L435" i="33"/>
  <c r="K435" i="33"/>
  <c r="I435" i="33"/>
  <c r="V434" i="33"/>
  <c r="U434" i="33"/>
  <c r="T434" i="33"/>
  <c r="K434" i="33"/>
  <c r="I434" i="33"/>
  <c r="L434" i="33" s="1"/>
  <c r="V433" i="33"/>
  <c r="K433" i="33"/>
  <c r="T433" i="33" s="1"/>
  <c r="I433" i="33"/>
  <c r="L433" i="33" s="1"/>
  <c r="V432" i="33"/>
  <c r="U432" i="33"/>
  <c r="T432" i="33"/>
  <c r="L432" i="33"/>
  <c r="K432" i="33"/>
  <c r="I432" i="33"/>
  <c r="V431" i="33"/>
  <c r="U431" i="33"/>
  <c r="T431" i="33"/>
  <c r="K431" i="33"/>
  <c r="I431" i="33"/>
  <c r="L431" i="33" s="1"/>
  <c r="V430" i="33"/>
  <c r="V437" i="33" s="1"/>
  <c r="K430" i="33"/>
  <c r="T430" i="33" s="1"/>
  <c r="I430" i="33"/>
  <c r="L430" i="33" s="1"/>
  <c r="S428" i="33"/>
  <c r="Q428" i="33"/>
  <c r="O428" i="33"/>
  <c r="V427" i="33"/>
  <c r="U427" i="33"/>
  <c r="K427" i="33"/>
  <c r="T427" i="33" s="1"/>
  <c r="I427" i="33"/>
  <c r="L427" i="33" s="1"/>
  <c r="V426" i="33"/>
  <c r="N426" i="33"/>
  <c r="L426" i="33"/>
  <c r="K426" i="33"/>
  <c r="I426" i="33"/>
  <c r="V425" i="33"/>
  <c r="U425" i="33"/>
  <c r="T425" i="33"/>
  <c r="K425" i="33"/>
  <c r="I425" i="33"/>
  <c r="L425" i="33" s="1"/>
  <c r="V424" i="33"/>
  <c r="U424" i="33"/>
  <c r="K424" i="33"/>
  <c r="T424" i="33" s="1"/>
  <c r="I424" i="33"/>
  <c r="L424" i="33" s="1"/>
  <c r="V423" i="33"/>
  <c r="L423" i="33"/>
  <c r="N423" i="33" s="1"/>
  <c r="K423" i="33"/>
  <c r="I423" i="33"/>
  <c r="V422" i="33"/>
  <c r="U422" i="33"/>
  <c r="T422" i="33"/>
  <c r="K422" i="33"/>
  <c r="I422" i="33"/>
  <c r="L422" i="33" s="1"/>
  <c r="N422" i="33" s="1"/>
  <c r="V421" i="33"/>
  <c r="V428" i="33" s="1"/>
  <c r="U421" i="33"/>
  <c r="K421" i="33"/>
  <c r="T421" i="33" s="1"/>
  <c r="I421" i="33"/>
  <c r="L421" i="33" s="1"/>
  <c r="S419" i="33"/>
  <c r="Q419" i="33"/>
  <c r="O419" i="33"/>
  <c r="V418" i="33"/>
  <c r="U418" i="33"/>
  <c r="T418" i="33"/>
  <c r="K418" i="33"/>
  <c r="I418" i="33"/>
  <c r="L418" i="33" s="1"/>
  <c r="V417" i="33"/>
  <c r="K417" i="33"/>
  <c r="T417" i="33" s="1"/>
  <c r="I417" i="33"/>
  <c r="L417" i="33" s="1"/>
  <c r="V416" i="33"/>
  <c r="U416" i="33"/>
  <c r="T416" i="33"/>
  <c r="L416" i="33"/>
  <c r="K416" i="33"/>
  <c r="I416" i="33"/>
  <c r="V415" i="33"/>
  <c r="U415" i="33"/>
  <c r="T415" i="33"/>
  <c r="K415" i="33"/>
  <c r="I415" i="33"/>
  <c r="L415" i="33" s="1"/>
  <c r="V414" i="33"/>
  <c r="K414" i="33"/>
  <c r="T414" i="33" s="1"/>
  <c r="I414" i="33"/>
  <c r="L414" i="33" s="1"/>
  <c r="V413" i="33"/>
  <c r="U413" i="33"/>
  <c r="T413" i="33"/>
  <c r="L413" i="33"/>
  <c r="K413" i="33"/>
  <c r="I413" i="33"/>
  <c r="V412" i="33"/>
  <c r="U412" i="33"/>
  <c r="T412" i="33"/>
  <c r="T419" i="33" s="1"/>
  <c r="K412" i="33"/>
  <c r="I412" i="33"/>
  <c r="L412" i="33" s="1"/>
  <c r="V410" i="33"/>
  <c r="S410" i="33"/>
  <c r="Q410" i="33"/>
  <c r="O410" i="33"/>
  <c r="V409" i="33"/>
  <c r="U409" i="33"/>
  <c r="T409" i="33"/>
  <c r="N409" i="33"/>
  <c r="K409" i="33"/>
  <c r="I409" i="33"/>
  <c r="L409" i="33" s="1"/>
  <c r="V408" i="33"/>
  <c r="U408" i="33"/>
  <c r="K408" i="33"/>
  <c r="T408" i="33" s="1"/>
  <c r="I408" i="33"/>
  <c r="L408" i="33" s="1"/>
  <c r="V407" i="33"/>
  <c r="N407" i="33"/>
  <c r="L407" i="33"/>
  <c r="K407" i="33"/>
  <c r="I407" i="33"/>
  <c r="V406" i="33"/>
  <c r="U406" i="33"/>
  <c r="T406" i="33"/>
  <c r="K406" i="33"/>
  <c r="I406" i="33"/>
  <c r="L406" i="33" s="1"/>
  <c r="V405" i="33"/>
  <c r="U405" i="33"/>
  <c r="K405" i="33"/>
  <c r="T405" i="33" s="1"/>
  <c r="I405" i="33"/>
  <c r="L405" i="33" s="1"/>
  <c r="V404" i="33"/>
  <c r="L404" i="33"/>
  <c r="N404" i="33" s="1"/>
  <c r="K404" i="33"/>
  <c r="I404" i="33"/>
  <c r="V403" i="33"/>
  <c r="U403" i="33"/>
  <c r="T403" i="33"/>
  <c r="N403" i="33"/>
  <c r="K403" i="33"/>
  <c r="I403" i="33"/>
  <c r="L403" i="33" s="1"/>
  <c r="S401" i="33"/>
  <c r="Q401" i="33"/>
  <c r="O401" i="33"/>
  <c r="V400" i="33"/>
  <c r="U400" i="33"/>
  <c r="T400" i="33"/>
  <c r="L400" i="33"/>
  <c r="K400" i="33"/>
  <c r="I400" i="33"/>
  <c r="V399" i="33"/>
  <c r="U399" i="33"/>
  <c r="T399" i="33"/>
  <c r="K399" i="33"/>
  <c r="I399" i="33"/>
  <c r="L399" i="33" s="1"/>
  <c r="V398" i="33"/>
  <c r="K398" i="33"/>
  <c r="T398" i="33" s="1"/>
  <c r="I398" i="33"/>
  <c r="L398" i="33" s="1"/>
  <c r="V397" i="33"/>
  <c r="U397" i="33"/>
  <c r="T397" i="33"/>
  <c r="L397" i="33"/>
  <c r="K397" i="33"/>
  <c r="I397" i="33"/>
  <c r="V396" i="33"/>
  <c r="U396" i="33"/>
  <c r="T396" i="33"/>
  <c r="K396" i="33"/>
  <c r="I396" i="33"/>
  <c r="L396" i="33" s="1"/>
  <c r="V395" i="33"/>
  <c r="V401" i="33" s="1"/>
  <c r="K395" i="33"/>
  <c r="T395" i="33" s="1"/>
  <c r="I395" i="33"/>
  <c r="L395" i="33" s="1"/>
  <c r="V394" i="33"/>
  <c r="U394" i="33"/>
  <c r="T394" i="33"/>
  <c r="L394" i="33"/>
  <c r="L401" i="33" s="1"/>
  <c r="K394" i="33"/>
  <c r="I394" i="33"/>
  <c r="S392" i="33"/>
  <c r="Q392" i="33"/>
  <c r="O392" i="33"/>
  <c r="V391" i="33"/>
  <c r="N391" i="33"/>
  <c r="L391" i="33"/>
  <c r="K391" i="33"/>
  <c r="I391" i="33"/>
  <c r="V390" i="33"/>
  <c r="U390" i="33"/>
  <c r="T390" i="33"/>
  <c r="K390" i="33"/>
  <c r="I390" i="33"/>
  <c r="L390" i="33" s="1"/>
  <c r="N390" i="33" s="1"/>
  <c r="V389" i="33"/>
  <c r="U389" i="33"/>
  <c r="K389" i="33"/>
  <c r="T389" i="33" s="1"/>
  <c r="I389" i="33"/>
  <c r="L389" i="33" s="1"/>
  <c r="V388" i="33"/>
  <c r="N388" i="33"/>
  <c r="L388" i="33"/>
  <c r="K388" i="33"/>
  <c r="I388" i="33"/>
  <c r="V387" i="33"/>
  <c r="U387" i="33"/>
  <c r="T387" i="33"/>
  <c r="N387" i="33"/>
  <c r="K387" i="33"/>
  <c r="I387" i="33"/>
  <c r="L387" i="33" s="1"/>
  <c r="V386" i="33"/>
  <c r="V392" i="33" s="1"/>
  <c r="U386" i="33"/>
  <c r="K386" i="33"/>
  <c r="T386" i="33" s="1"/>
  <c r="I386" i="33"/>
  <c r="L386" i="33" s="1"/>
  <c r="V385" i="33"/>
  <c r="L385" i="33"/>
  <c r="N385" i="33" s="1"/>
  <c r="K385" i="33"/>
  <c r="I385" i="33"/>
  <c r="S383" i="33"/>
  <c r="Q383" i="33"/>
  <c r="O383" i="33"/>
  <c r="V382" i="33"/>
  <c r="K382" i="33"/>
  <c r="T382" i="33" s="1"/>
  <c r="I382" i="33"/>
  <c r="L382" i="33" s="1"/>
  <c r="V381" i="33"/>
  <c r="U381" i="33"/>
  <c r="T381" i="33"/>
  <c r="L381" i="33"/>
  <c r="K381" i="33"/>
  <c r="I381" i="33"/>
  <c r="V380" i="33"/>
  <c r="U380" i="33"/>
  <c r="T380" i="33"/>
  <c r="K380" i="33"/>
  <c r="I380" i="33"/>
  <c r="L380" i="33" s="1"/>
  <c r="V379" i="33"/>
  <c r="L379" i="33"/>
  <c r="K379" i="33"/>
  <c r="T379" i="33" s="1"/>
  <c r="I379" i="33"/>
  <c r="V378" i="33"/>
  <c r="U378" i="33"/>
  <c r="T378" i="33"/>
  <c r="L378" i="33"/>
  <c r="K378" i="33"/>
  <c r="I378" i="33"/>
  <c r="V377" i="33"/>
  <c r="U377" i="33"/>
  <c r="T377" i="33"/>
  <c r="K377" i="33"/>
  <c r="I377" i="33"/>
  <c r="L377" i="33" s="1"/>
  <c r="V376" i="33"/>
  <c r="V383" i="33" s="1"/>
  <c r="K376" i="33"/>
  <c r="I376" i="33"/>
  <c r="L376" i="33" s="1"/>
  <c r="S374" i="33"/>
  <c r="Q374" i="33"/>
  <c r="O374" i="33"/>
  <c r="V373" i="33"/>
  <c r="K373" i="33"/>
  <c r="T373" i="33" s="1"/>
  <c r="I373" i="33"/>
  <c r="L373" i="33" s="1"/>
  <c r="N373" i="33" s="1"/>
  <c r="V372" i="33"/>
  <c r="N372" i="33"/>
  <c r="L372" i="33"/>
  <c r="K372" i="33"/>
  <c r="I372" i="33"/>
  <c r="V371" i="33"/>
  <c r="U371" i="33"/>
  <c r="T371" i="33"/>
  <c r="K371" i="33"/>
  <c r="I371" i="33"/>
  <c r="L371" i="33" s="1"/>
  <c r="N371" i="33" s="1"/>
  <c r="V370" i="33"/>
  <c r="U370" i="33"/>
  <c r="W370" i="33" s="1"/>
  <c r="K370" i="33"/>
  <c r="T370" i="33" s="1"/>
  <c r="I370" i="33"/>
  <c r="L370" i="33" s="1"/>
  <c r="N370" i="33" s="1"/>
  <c r="V369" i="33"/>
  <c r="L369" i="33"/>
  <c r="K369" i="33"/>
  <c r="I369" i="33"/>
  <c r="V368" i="33"/>
  <c r="U368" i="33"/>
  <c r="T368" i="33"/>
  <c r="N368" i="33"/>
  <c r="K368" i="33"/>
  <c r="I368" i="33"/>
  <c r="L368" i="33" s="1"/>
  <c r="V367" i="33"/>
  <c r="U367" i="33"/>
  <c r="L367" i="33"/>
  <c r="K367" i="33"/>
  <c r="T367" i="33" s="1"/>
  <c r="I367" i="33"/>
  <c r="S365" i="33"/>
  <c r="Q365" i="33"/>
  <c r="O365" i="33"/>
  <c r="V364" i="33"/>
  <c r="U364" i="33"/>
  <c r="T364" i="33"/>
  <c r="L364" i="33"/>
  <c r="K364" i="33"/>
  <c r="I364" i="33"/>
  <c r="V363" i="33"/>
  <c r="T363" i="33"/>
  <c r="K363" i="33"/>
  <c r="U363" i="33" s="1"/>
  <c r="I363" i="33"/>
  <c r="L363" i="33" s="1"/>
  <c r="V362" i="33"/>
  <c r="U362" i="33"/>
  <c r="T362" i="33"/>
  <c r="K362" i="33"/>
  <c r="I362" i="33"/>
  <c r="L362" i="33" s="1"/>
  <c r="V361" i="33"/>
  <c r="K361" i="33"/>
  <c r="T361" i="33" s="1"/>
  <c r="I361" i="33"/>
  <c r="L361" i="33" s="1"/>
  <c r="V360" i="33"/>
  <c r="K360" i="33"/>
  <c r="U360" i="33" s="1"/>
  <c r="I360" i="33"/>
  <c r="L360" i="33" s="1"/>
  <c r="N360" i="33" s="1"/>
  <c r="V359" i="33"/>
  <c r="U359" i="33"/>
  <c r="T359" i="33"/>
  <c r="L359" i="33"/>
  <c r="K359" i="33"/>
  <c r="I359" i="33"/>
  <c r="V358" i="33"/>
  <c r="U358" i="33"/>
  <c r="T358" i="33"/>
  <c r="L358" i="33"/>
  <c r="K358" i="33"/>
  <c r="I358" i="33"/>
  <c r="S356" i="33"/>
  <c r="Q356" i="33"/>
  <c r="O356" i="33"/>
  <c r="V355" i="33"/>
  <c r="U355" i="33"/>
  <c r="K355" i="33"/>
  <c r="T355" i="33" s="1"/>
  <c r="I355" i="33"/>
  <c r="L355" i="33" s="1"/>
  <c r="V354" i="33"/>
  <c r="L354" i="33"/>
  <c r="N354" i="33" s="1"/>
  <c r="K354" i="33"/>
  <c r="I354" i="33"/>
  <c r="V353" i="33"/>
  <c r="U353" i="33"/>
  <c r="T353" i="33"/>
  <c r="K353" i="33"/>
  <c r="I353" i="33"/>
  <c r="L353" i="33" s="1"/>
  <c r="V352" i="33"/>
  <c r="U352" i="33"/>
  <c r="K352" i="33"/>
  <c r="T352" i="33" s="1"/>
  <c r="I352" i="33"/>
  <c r="L352" i="33" s="1"/>
  <c r="V351" i="33"/>
  <c r="L351" i="33"/>
  <c r="N351" i="33" s="1"/>
  <c r="K351" i="33"/>
  <c r="I351" i="33"/>
  <c r="V350" i="33"/>
  <c r="U350" i="33"/>
  <c r="T350" i="33"/>
  <c r="N350" i="33"/>
  <c r="K350" i="33"/>
  <c r="I350" i="33"/>
  <c r="L350" i="33" s="1"/>
  <c r="V349" i="33"/>
  <c r="V356" i="33" s="1"/>
  <c r="U349" i="33"/>
  <c r="K349" i="33"/>
  <c r="T349" i="33" s="1"/>
  <c r="I349" i="33"/>
  <c r="L349" i="33" s="1"/>
  <c r="S347" i="33"/>
  <c r="Q347" i="33"/>
  <c r="O347" i="33"/>
  <c r="V346" i="33"/>
  <c r="U346" i="33"/>
  <c r="T346" i="33"/>
  <c r="K346" i="33"/>
  <c r="I346" i="33"/>
  <c r="L346" i="33" s="1"/>
  <c r="V345" i="33"/>
  <c r="K345" i="33"/>
  <c r="T345" i="33" s="1"/>
  <c r="I345" i="33"/>
  <c r="L345" i="33" s="1"/>
  <c r="V344" i="33"/>
  <c r="U344" i="33"/>
  <c r="T344" i="33"/>
  <c r="L344" i="33"/>
  <c r="K344" i="33"/>
  <c r="I344" i="33"/>
  <c r="V343" i="33"/>
  <c r="U343" i="33"/>
  <c r="T343" i="33"/>
  <c r="K343" i="33"/>
  <c r="I343" i="33"/>
  <c r="L343" i="33" s="1"/>
  <c r="V342" i="33"/>
  <c r="K342" i="33"/>
  <c r="T342" i="33" s="1"/>
  <c r="I342" i="33"/>
  <c r="L342" i="33" s="1"/>
  <c r="V341" i="33"/>
  <c r="U341" i="33"/>
  <c r="T341" i="33"/>
  <c r="L341" i="33"/>
  <c r="K341" i="33"/>
  <c r="I341" i="33"/>
  <c r="V340" i="33"/>
  <c r="U340" i="33"/>
  <c r="T340" i="33"/>
  <c r="K340" i="33"/>
  <c r="I340" i="33"/>
  <c r="L340" i="33" s="1"/>
  <c r="V338" i="33"/>
  <c r="S338" i="33"/>
  <c r="Q338" i="33"/>
  <c r="O338" i="33"/>
  <c r="V337" i="33"/>
  <c r="U337" i="33"/>
  <c r="T337" i="33"/>
  <c r="N337" i="33"/>
  <c r="K337" i="33"/>
  <c r="I337" i="33"/>
  <c r="L337" i="33" s="1"/>
  <c r="V336" i="33"/>
  <c r="U336" i="33"/>
  <c r="K336" i="33"/>
  <c r="T336" i="33" s="1"/>
  <c r="I336" i="33"/>
  <c r="L336" i="33" s="1"/>
  <c r="V335" i="33"/>
  <c r="L335" i="33"/>
  <c r="N335" i="33" s="1"/>
  <c r="K335" i="33"/>
  <c r="I335" i="33"/>
  <c r="V334" i="33"/>
  <c r="U334" i="33"/>
  <c r="T334" i="33"/>
  <c r="N334" i="33"/>
  <c r="K334" i="33"/>
  <c r="I334" i="33"/>
  <c r="L334" i="33" s="1"/>
  <c r="V333" i="33"/>
  <c r="U333" i="33"/>
  <c r="K333" i="33"/>
  <c r="T333" i="33" s="1"/>
  <c r="I333" i="33"/>
  <c r="L333" i="33" s="1"/>
  <c r="V332" i="33"/>
  <c r="L332" i="33"/>
  <c r="N332" i="33" s="1"/>
  <c r="K332" i="33"/>
  <c r="I332" i="33"/>
  <c r="V331" i="33"/>
  <c r="U331" i="33"/>
  <c r="T331" i="33"/>
  <c r="N331" i="33"/>
  <c r="K331" i="33"/>
  <c r="I331" i="33"/>
  <c r="L331" i="33" s="1"/>
  <c r="S329" i="33"/>
  <c r="Q329" i="33"/>
  <c r="O329" i="33"/>
  <c r="V328" i="33"/>
  <c r="U328" i="33"/>
  <c r="T328" i="33"/>
  <c r="L328" i="33"/>
  <c r="K328" i="33"/>
  <c r="I328" i="33"/>
  <c r="V327" i="33"/>
  <c r="U327" i="33"/>
  <c r="T327" i="33"/>
  <c r="K327" i="33"/>
  <c r="I327" i="33"/>
  <c r="L327" i="33" s="1"/>
  <c r="V326" i="33"/>
  <c r="K326" i="33"/>
  <c r="T326" i="33" s="1"/>
  <c r="I326" i="33"/>
  <c r="L326" i="33" s="1"/>
  <c r="V325" i="33"/>
  <c r="U325" i="33"/>
  <c r="T325" i="33"/>
  <c r="L325" i="33"/>
  <c r="K325" i="33"/>
  <c r="I325" i="33"/>
  <c r="V324" i="33"/>
  <c r="U324" i="33"/>
  <c r="T324" i="33"/>
  <c r="K324" i="33"/>
  <c r="I324" i="33"/>
  <c r="L324" i="33" s="1"/>
  <c r="V323" i="33"/>
  <c r="V329" i="33" s="1"/>
  <c r="K323" i="33"/>
  <c r="T323" i="33" s="1"/>
  <c r="I323" i="33"/>
  <c r="L323" i="33" s="1"/>
  <c r="V322" i="33"/>
  <c r="U322" i="33"/>
  <c r="T322" i="33"/>
  <c r="T329" i="33" s="1"/>
  <c r="L322" i="33"/>
  <c r="K322" i="33"/>
  <c r="I322" i="33"/>
  <c r="S320" i="33"/>
  <c r="Q320" i="33"/>
  <c r="O320" i="33"/>
  <c r="V319" i="33"/>
  <c r="L319" i="33"/>
  <c r="N319" i="33" s="1"/>
  <c r="K319" i="33"/>
  <c r="I319" i="33"/>
  <c r="V318" i="33"/>
  <c r="U318" i="33"/>
  <c r="T318" i="33"/>
  <c r="N318" i="33"/>
  <c r="K318" i="33"/>
  <c r="I318" i="33"/>
  <c r="L318" i="33" s="1"/>
  <c r="V317" i="33"/>
  <c r="U317" i="33"/>
  <c r="K317" i="33"/>
  <c r="T317" i="33" s="1"/>
  <c r="I317" i="33"/>
  <c r="L317" i="33" s="1"/>
  <c r="V316" i="33"/>
  <c r="L316" i="33"/>
  <c r="N316" i="33" s="1"/>
  <c r="K316" i="33"/>
  <c r="I316" i="33"/>
  <c r="V315" i="33"/>
  <c r="U315" i="33"/>
  <c r="T315" i="33"/>
  <c r="K315" i="33"/>
  <c r="I315" i="33"/>
  <c r="L315" i="33" s="1"/>
  <c r="V314" i="33"/>
  <c r="V320" i="33" s="1"/>
  <c r="K314" i="33"/>
  <c r="T314" i="33" s="1"/>
  <c r="I314" i="33"/>
  <c r="L314" i="33" s="1"/>
  <c r="V313" i="33"/>
  <c r="L313" i="33"/>
  <c r="K313" i="33"/>
  <c r="U313" i="33" s="1"/>
  <c r="I313" i="33"/>
  <c r="V311" i="33"/>
  <c r="S311" i="33"/>
  <c r="Q311" i="33"/>
  <c r="O311" i="33"/>
  <c r="V310" i="33"/>
  <c r="L310" i="33"/>
  <c r="K310" i="33"/>
  <c r="I310" i="33"/>
  <c r="V309" i="33"/>
  <c r="U309" i="33"/>
  <c r="T309" i="33"/>
  <c r="L309" i="33"/>
  <c r="K309" i="33"/>
  <c r="I309" i="33"/>
  <c r="V308" i="33"/>
  <c r="U308" i="33"/>
  <c r="T308" i="33"/>
  <c r="W308" i="33" s="1"/>
  <c r="K308" i="33"/>
  <c r="I308" i="33"/>
  <c r="L308" i="33" s="1"/>
  <c r="N308" i="33" s="1"/>
  <c r="V307" i="33"/>
  <c r="L307" i="33"/>
  <c r="K307" i="33"/>
  <c r="I307" i="33"/>
  <c r="V306" i="33"/>
  <c r="U306" i="33"/>
  <c r="T306" i="33"/>
  <c r="N306" i="33"/>
  <c r="L306" i="33"/>
  <c r="K306" i="33"/>
  <c r="I306" i="33"/>
  <c r="V305" i="33"/>
  <c r="U305" i="33"/>
  <c r="K305" i="33"/>
  <c r="T305" i="33" s="1"/>
  <c r="I305" i="33"/>
  <c r="L305" i="33" s="1"/>
  <c r="N305" i="33" s="1"/>
  <c r="V304" i="33"/>
  <c r="K304" i="33"/>
  <c r="I304" i="33"/>
  <c r="L304" i="33" s="1"/>
  <c r="N304" i="33" s="1"/>
  <c r="S302" i="33"/>
  <c r="Q302" i="33"/>
  <c r="O302" i="33"/>
  <c r="V301" i="33"/>
  <c r="U301" i="33"/>
  <c r="K301" i="33"/>
  <c r="T301" i="33" s="1"/>
  <c r="I301" i="33"/>
  <c r="L301" i="33" s="1"/>
  <c r="V300" i="33"/>
  <c r="T300" i="33"/>
  <c r="L300" i="33"/>
  <c r="N300" i="33" s="1"/>
  <c r="K300" i="33"/>
  <c r="U300" i="33" s="1"/>
  <c r="I300" i="33"/>
  <c r="V299" i="33"/>
  <c r="U299" i="33"/>
  <c r="T299" i="33"/>
  <c r="K299" i="33"/>
  <c r="I299" i="33"/>
  <c r="L299" i="33" s="1"/>
  <c r="V298" i="33"/>
  <c r="K298" i="33"/>
  <c r="T298" i="33" s="1"/>
  <c r="I298" i="33"/>
  <c r="L298" i="33" s="1"/>
  <c r="V297" i="33"/>
  <c r="L297" i="33"/>
  <c r="N297" i="33" s="1"/>
  <c r="K297" i="33"/>
  <c r="U297" i="33" s="1"/>
  <c r="I297" i="33"/>
  <c r="V296" i="33"/>
  <c r="U296" i="33"/>
  <c r="T296" i="33"/>
  <c r="N296" i="33"/>
  <c r="K296" i="33"/>
  <c r="I296" i="33"/>
  <c r="L296" i="33" s="1"/>
  <c r="V295" i="33"/>
  <c r="K295" i="33"/>
  <c r="T295" i="33" s="1"/>
  <c r="I295" i="33"/>
  <c r="L295" i="33" s="1"/>
  <c r="S293" i="33"/>
  <c r="Q293" i="33"/>
  <c r="O293" i="33"/>
  <c r="V292" i="33"/>
  <c r="K292" i="33"/>
  <c r="T292" i="33" s="1"/>
  <c r="I292" i="33"/>
  <c r="L292" i="33" s="1"/>
  <c r="N292" i="33" s="1"/>
  <c r="V291" i="33"/>
  <c r="K291" i="33"/>
  <c r="I291" i="33"/>
  <c r="L291" i="33" s="1"/>
  <c r="V290" i="33"/>
  <c r="U290" i="33"/>
  <c r="T290" i="33"/>
  <c r="L290" i="33"/>
  <c r="K290" i="33"/>
  <c r="I290" i="33"/>
  <c r="W289" i="33"/>
  <c r="V289" i="33"/>
  <c r="T289" i="33"/>
  <c r="K289" i="33"/>
  <c r="U289" i="33" s="1"/>
  <c r="I289" i="33"/>
  <c r="L289" i="33" s="1"/>
  <c r="N289" i="33" s="1"/>
  <c r="V288" i="33"/>
  <c r="K288" i="33"/>
  <c r="I288" i="33"/>
  <c r="L288" i="33" s="1"/>
  <c r="N288" i="33" s="1"/>
  <c r="V287" i="33"/>
  <c r="U287" i="33"/>
  <c r="T287" i="33"/>
  <c r="N287" i="33"/>
  <c r="L287" i="33"/>
  <c r="K287" i="33"/>
  <c r="I287" i="33"/>
  <c r="V286" i="33"/>
  <c r="K286" i="33"/>
  <c r="U286" i="33" s="1"/>
  <c r="I286" i="33"/>
  <c r="L286" i="33" s="1"/>
  <c r="S284" i="33"/>
  <c r="Q284" i="33"/>
  <c r="O284" i="33"/>
  <c r="V283" i="33"/>
  <c r="U283" i="33"/>
  <c r="T283" i="33"/>
  <c r="K283" i="33"/>
  <c r="I283" i="33"/>
  <c r="L283" i="33" s="1"/>
  <c r="V282" i="33"/>
  <c r="K282" i="33"/>
  <c r="T282" i="33" s="1"/>
  <c r="I282" i="33"/>
  <c r="L282" i="33" s="1"/>
  <c r="V281" i="33"/>
  <c r="L281" i="33"/>
  <c r="N281" i="33" s="1"/>
  <c r="K281" i="33"/>
  <c r="I281" i="33"/>
  <c r="V280" i="33"/>
  <c r="U280" i="33"/>
  <c r="T280" i="33"/>
  <c r="N280" i="33"/>
  <c r="K280" i="33"/>
  <c r="I280" i="33"/>
  <c r="L280" i="33" s="1"/>
  <c r="V279" i="33"/>
  <c r="L279" i="33"/>
  <c r="N279" i="33" s="1"/>
  <c r="K279" i="33"/>
  <c r="I279" i="33"/>
  <c r="V278" i="33"/>
  <c r="T278" i="33"/>
  <c r="L278" i="33"/>
  <c r="K278" i="33"/>
  <c r="U278" i="33" s="1"/>
  <c r="I278" i="33"/>
  <c r="V277" i="33"/>
  <c r="V284" i="33" s="1"/>
  <c r="U277" i="33"/>
  <c r="T277" i="33"/>
  <c r="N277" i="33"/>
  <c r="K277" i="33"/>
  <c r="I277" i="33"/>
  <c r="L277" i="33" s="1"/>
  <c r="V275" i="33"/>
  <c r="S275" i="33"/>
  <c r="Q275" i="33"/>
  <c r="O275" i="33"/>
  <c r="V274" i="33"/>
  <c r="U274" i="33"/>
  <c r="T274" i="33"/>
  <c r="L274" i="33"/>
  <c r="K274" i="33"/>
  <c r="I274" i="33"/>
  <c r="V273" i="33"/>
  <c r="K273" i="33"/>
  <c r="U273" i="33" s="1"/>
  <c r="I273" i="33"/>
  <c r="L273" i="33" s="1"/>
  <c r="N273" i="33" s="1"/>
  <c r="V272" i="33"/>
  <c r="K272" i="33"/>
  <c r="I272" i="33"/>
  <c r="L272" i="33" s="1"/>
  <c r="N272" i="33" s="1"/>
  <c r="V271" i="33"/>
  <c r="U271" i="33"/>
  <c r="T271" i="33"/>
  <c r="L271" i="33"/>
  <c r="K271" i="33"/>
  <c r="I271" i="33"/>
  <c r="V270" i="33"/>
  <c r="K270" i="33"/>
  <c r="U270" i="33" s="1"/>
  <c r="I270" i="33"/>
  <c r="L270" i="33" s="1"/>
  <c r="V269" i="33"/>
  <c r="L269" i="33"/>
  <c r="N269" i="33" s="1"/>
  <c r="K269" i="33"/>
  <c r="I269" i="33"/>
  <c r="V268" i="33"/>
  <c r="U268" i="33"/>
  <c r="T268" i="33"/>
  <c r="L268" i="33"/>
  <c r="K268" i="33"/>
  <c r="I268" i="33"/>
  <c r="S266" i="33"/>
  <c r="Q266" i="33"/>
  <c r="O266" i="33"/>
  <c r="V265" i="33"/>
  <c r="N265" i="33"/>
  <c r="L265" i="33"/>
  <c r="K265" i="33"/>
  <c r="I265" i="33"/>
  <c r="V264" i="33"/>
  <c r="U264" i="33"/>
  <c r="T264" i="33"/>
  <c r="N264" i="33"/>
  <c r="K264" i="33"/>
  <c r="I264" i="33"/>
  <c r="L264" i="33" s="1"/>
  <c r="W264" i="33" s="1"/>
  <c r="V263" i="33"/>
  <c r="V266" i="33" s="1"/>
  <c r="U263" i="33"/>
  <c r="N263" i="33"/>
  <c r="K263" i="33"/>
  <c r="T263" i="33" s="1"/>
  <c r="I263" i="33"/>
  <c r="L263" i="33" s="1"/>
  <c r="V262" i="33"/>
  <c r="U262" i="33"/>
  <c r="L262" i="33"/>
  <c r="N262" i="33" s="1"/>
  <c r="W262" i="33" s="1"/>
  <c r="K262" i="33"/>
  <c r="T262" i="33" s="1"/>
  <c r="I262" i="33"/>
  <c r="V261" i="33"/>
  <c r="K261" i="33"/>
  <c r="U261" i="33" s="1"/>
  <c r="I261" i="33"/>
  <c r="L261" i="33" s="1"/>
  <c r="N261" i="33" s="1"/>
  <c r="V260" i="33"/>
  <c r="N260" i="33"/>
  <c r="L260" i="33"/>
  <c r="K260" i="33"/>
  <c r="I260" i="33"/>
  <c r="V259" i="33"/>
  <c r="U259" i="33"/>
  <c r="T259" i="33"/>
  <c r="N259" i="33"/>
  <c r="L259" i="33"/>
  <c r="K259" i="33"/>
  <c r="I259" i="33"/>
  <c r="S257" i="33"/>
  <c r="Q257" i="33"/>
  <c r="O257" i="33"/>
  <c r="V256" i="33"/>
  <c r="N256" i="33"/>
  <c r="L256" i="33"/>
  <c r="K256" i="33"/>
  <c r="I256" i="33"/>
  <c r="V255" i="33"/>
  <c r="U255" i="33"/>
  <c r="T255" i="33"/>
  <c r="L255" i="33"/>
  <c r="K255" i="33"/>
  <c r="I255" i="33"/>
  <c r="V254" i="33"/>
  <c r="U254" i="33"/>
  <c r="T254" i="33"/>
  <c r="K254" i="33"/>
  <c r="I254" i="33"/>
  <c r="L254" i="33" s="1"/>
  <c r="V253" i="33"/>
  <c r="T253" i="33"/>
  <c r="K253" i="33"/>
  <c r="U253" i="33" s="1"/>
  <c r="I253" i="33"/>
  <c r="L253" i="33" s="1"/>
  <c r="V252" i="33"/>
  <c r="V257" i="33" s="1"/>
  <c r="U252" i="33"/>
  <c r="T252" i="33"/>
  <c r="K252" i="33"/>
  <c r="I252" i="33"/>
  <c r="L252" i="33" s="1"/>
  <c r="V251" i="33"/>
  <c r="K251" i="33"/>
  <c r="U251" i="33" s="1"/>
  <c r="I251" i="33"/>
  <c r="L251" i="33" s="1"/>
  <c r="V250" i="33"/>
  <c r="N250" i="33"/>
  <c r="L250" i="33"/>
  <c r="K250" i="33"/>
  <c r="I250" i="33"/>
  <c r="S248" i="33"/>
  <c r="Q248" i="33"/>
  <c r="O248" i="33"/>
  <c r="V247" i="33"/>
  <c r="U247" i="33"/>
  <c r="K247" i="33"/>
  <c r="T247" i="33" s="1"/>
  <c r="I247" i="33"/>
  <c r="L247" i="33" s="1"/>
  <c r="V246" i="33"/>
  <c r="L246" i="33"/>
  <c r="N246" i="33" s="1"/>
  <c r="K246" i="33"/>
  <c r="T246" i="33" s="1"/>
  <c r="I246" i="33"/>
  <c r="V245" i="33"/>
  <c r="N245" i="33"/>
  <c r="K245" i="33"/>
  <c r="I245" i="33"/>
  <c r="L245" i="33" s="1"/>
  <c r="V244" i="33"/>
  <c r="U244" i="33"/>
  <c r="L244" i="33"/>
  <c r="K244" i="33"/>
  <c r="T244" i="33" s="1"/>
  <c r="I244" i="33"/>
  <c r="V243" i="33"/>
  <c r="U243" i="33"/>
  <c r="T243" i="33"/>
  <c r="L243" i="33"/>
  <c r="N243" i="33" s="1"/>
  <c r="K243" i="33"/>
  <c r="I243" i="33"/>
  <c r="V242" i="33"/>
  <c r="V248" i="33" s="1"/>
  <c r="K242" i="33"/>
  <c r="T242" i="33" s="1"/>
  <c r="I242" i="33"/>
  <c r="L242" i="33" s="1"/>
  <c r="N242" i="33" s="1"/>
  <c r="V241" i="33"/>
  <c r="K241" i="33"/>
  <c r="T241" i="33" s="1"/>
  <c r="I241" i="33"/>
  <c r="L241" i="33" s="1"/>
  <c r="S239" i="33"/>
  <c r="Q239" i="33"/>
  <c r="O239" i="33"/>
  <c r="V238" i="33"/>
  <c r="U238" i="33"/>
  <c r="T238" i="33"/>
  <c r="L238" i="33"/>
  <c r="K238" i="33"/>
  <c r="I238" i="33"/>
  <c r="V237" i="33"/>
  <c r="T237" i="33"/>
  <c r="N237" i="33"/>
  <c r="K237" i="33"/>
  <c r="U237" i="33" s="1"/>
  <c r="I237" i="33"/>
  <c r="L237" i="33" s="1"/>
  <c r="V236" i="33"/>
  <c r="U236" i="33"/>
  <c r="T236" i="33"/>
  <c r="K236" i="33"/>
  <c r="I236" i="33"/>
  <c r="L236" i="33" s="1"/>
  <c r="V235" i="33"/>
  <c r="K235" i="33"/>
  <c r="T235" i="33" s="1"/>
  <c r="I235" i="33"/>
  <c r="L235" i="33" s="1"/>
  <c r="V234" i="33"/>
  <c r="K234" i="33"/>
  <c r="U234" i="33" s="1"/>
  <c r="I234" i="33"/>
  <c r="L234" i="33" s="1"/>
  <c r="N234" i="33" s="1"/>
  <c r="V233" i="33"/>
  <c r="U233" i="33"/>
  <c r="T233" i="33"/>
  <c r="N233" i="33"/>
  <c r="L233" i="33"/>
  <c r="K233" i="33"/>
  <c r="I233" i="33"/>
  <c r="V232" i="33"/>
  <c r="U232" i="33"/>
  <c r="T232" i="33"/>
  <c r="L232" i="33"/>
  <c r="K232" i="33"/>
  <c r="I232" i="33"/>
  <c r="S230" i="33"/>
  <c r="Q230" i="33"/>
  <c r="O230" i="33"/>
  <c r="V229" i="33"/>
  <c r="U229" i="33"/>
  <c r="K229" i="33"/>
  <c r="T229" i="33" s="1"/>
  <c r="I229" i="33"/>
  <c r="L229" i="33" s="1"/>
  <c r="N229" i="33" s="1"/>
  <c r="V228" i="33"/>
  <c r="K228" i="33"/>
  <c r="T228" i="33" s="1"/>
  <c r="I228" i="33"/>
  <c r="L228" i="33" s="1"/>
  <c r="V227" i="33"/>
  <c r="N227" i="33"/>
  <c r="L227" i="33"/>
  <c r="K227" i="33"/>
  <c r="I227" i="33"/>
  <c r="V226" i="33"/>
  <c r="U226" i="33"/>
  <c r="T226" i="33"/>
  <c r="N226" i="33"/>
  <c r="K226" i="33"/>
  <c r="I226" i="33"/>
  <c r="L226" i="33" s="1"/>
  <c r="W226" i="33" s="1"/>
  <c r="V225" i="33"/>
  <c r="V230" i="33" s="1"/>
  <c r="U225" i="33"/>
  <c r="N225" i="33"/>
  <c r="K225" i="33"/>
  <c r="T225" i="33" s="1"/>
  <c r="I225" i="33"/>
  <c r="L225" i="33" s="1"/>
  <c r="V224" i="33"/>
  <c r="U224" i="33"/>
  <c r="L224" i="33"/>
  <c r="N224" i="33" s="1"/>
  <c r="K224" i="33"/>
  <c r="T224" i="33" s="1"/>
  <c r="I224" i="33"/>
  <c r="V223" i="33"/>
  <c r="K223" i="33"/>
  <c r="U223" i="33" s="1"/>
  <c r="I223" i="33"/>
  <c r="L223" i="33" s="1"/>
  <c r="S221" i="33"/>
  <c r="Q221" i="33"/>
  <c r="O221" i="33"/>
  <c r="V220" i="33"/>
  <c r="U220" i="33"/>
  <c r="T220" i="33"/>
  <c r="N220" i="33"/>
  <c r="K220" i="33"/>
  <c r="I220" i="33"/>
  <c r="L220" i="33" s="1"/>
  <c r="V219" i="33"/>
  <c r="U219" i="33"/>
  <c r="K219" i="33"/>
  <c r="T219" i="33" s="1"/>
  <c r="I219" i="33"/>
  <c r="L219" i="33" s="1"/>
  <c r="V218" i="33"/>
  <c r="K218" i="33"/>
  <c r="U218" i="33" s="1"/>
  <c r="I218" i="33"/>
  <c r="L218" i="33" s="1"/>
  <c r="V217" i="33"/>
  <c r="U217" i="33"/>
  <c r="T217" i="33"/>
  <c r="K217" i="33"/>
  <c r="I217" i="33"/>
  <c r="L217" i="33" s="1"/>
  <c r="V216" i="33"/>
  <c r="L216" i="33"/>
  <c r="N216" i="33" s="1"/>
  <c r="K216" i="33"/>
  <c r="I216" i="33"/>
  <c r="V215" i="33"/>
  <c r="T215" i="33"/>
  <c r="L215" i="33"/>
  <c r="K215" i="33"/>
  <c r="U215" i="33" s="1"/>
  <c r="I215" i="33"/>
  <c r="V214" i="33"/>
  <c r="V221" i="33" s="1"/>
  <c r="U214" i="33"/>
  <c r="T214" i="33"/>
  <c r="K214" i="33"/>
  <c r="I214" i="33"/>
  <c r="L214" i="33" s="1"/>
  <c r="S212" i="33"/>
  <c r="Q212" i="33"/>
  <c r="O212" i="33"/>
  <c r="V211" i="33"/>
  <c r="U211" i="33"/>
  <c r="T211" i="33"/>
  <c r="L211" i="33"/>
  <c r="K211" i="33"/>
  <c r="I211" i="33"/>
  <c r="V210" i="33"/>
  <c r="U210" i="33"/>
  <c r="T210" i="33"/>
  <c r="K210" i="33"/>
  <c r="I210" i="33"/>
  <c r="L210" i="33" s="1"/>
  <c r="V209" i="33"/>
  <c r="U209" i="33"/>
  <c r="W209" i="33" s="1"/>
  <c r="K209" i="33"/>
  <c r="T209" i="33" s="1"/>
  <c r="I209" i="33"/>
  <c r="L209" i="33" s="1"/>
  <c r="N209" i="33" s="1"/>
  <c r="V208" i="33"/>
  <c r="K208" i="33"/>
  <c r="T208" i="33" s="1"/>
  <c r="I208" i="33"/>
  <c r="L208" i="33" s="1"/>
  <c r="V207" i="33"/>
  <c r="U207" i="33"/>
  <c r="T207" i="33"/>
  <c r="N207" i="33"/>
  <c r="L207" i="33"/>
  <c r="K207" i="33"/>
  <c r="I207" i="33"/>
  <c r="V206" i="33"/>
  <c r="U206" i="33"/>
  <c r="T206" i="33"/>
  <c r="K206" i="33"/>
  <c r="I206" i="33"/>
  <c r="L206" i="33" s="1"/>
  <c r="V205" i="33"/>
  <c r="V212" i="33" s="1"/>
  <c r="K205" i="33"/>
  <c r="I205" i="33"/>
  <c r="L205" i="33" s="1"/>
  <c r="S203" i="33"/>
  <c r="Q203" i="33"/>
  <c r="O203" i="33"/>
  <c r="V202" i="33"/>
  <c r="U202" i="33"/>
  <c r="K202" i="33"/>
  <c r="T202" i="33" s="1"/>
  <c r="I202" i="33"/>
  <c r="L202" i="33" s="1"/>
  <c r="N202" i="33" s="1"/>
  <c r="V201" i="33"/>
  <c r="L201" i="33"/>
  <c r="K201" i="33"/>
  <c r="I201" i="33"/>
  <c r="V200" i="33"/>
  <c r="U200" i="33"/>
  <c r="T200" i="33"/>
  <c r="N200" i="33"/>
  <c r="K200" i="33"/>
  <c r="I200" i="33"/>
  <c r="L200" i="33" s="1"/>
  <c r="V199" i="33"/>
  <c r="K199" i="33"/>
  <c r="I199" i="33"/>
  <c r="L199" i="33" s="1"/>
  <c r="N199" i="33" s="1"/>
  <c r="V198" i="33"/>
  <c r="N198" i="33"/>
  <c r="L198" i="33"/>
  <c r="K198" i="33"/>
  <c r="I198" i="33"/>
  <c r="V197" i="33"/>
  <c r="U197" i="33"/>
  <c r="T197" i="33"/>
  <c r="N197" i="33"/>
  <c r="K197" i="33"/>
  <c r="I197" i="33"/>
  <c r="L197" i="33" s="1"/>
  <c r="V196" i="33"/>
  <c r="U196" i="33"/>
  <c r="K196" i="33"/>
  <c r="T196" i="33" s="1"/>
  <c r="I196" i="33"/>
  <c r="L196" i="33" s="1"/>
  <c r="S194" i="33"/>
  <c r="Q194" i="33"/>
  <c r="O194" i="33"/>
  <c r="V193" i="33"/>
  <c r="T193" i="33"/>
  <c r="K193" i="33"/>
  <c r="U193" i="33" s="1"/>
  <c r="I193" i="33"/>
  <c r="L193" i="33" s="1"/>
  <c r="N193" i="33" s="1"/>
  <c r="V192" i="33"/>
  <c r="K192" i="33"/>
  <c r="I192" i="33"/>
  <c r="L192" i="33" s="1"/>
  <c r="V191" i="33"/>
  <c r="U191" i="33"/>
  <c r="T191" i="33"/>
  <c r="N191" i="33"/>
  <c r="L191" i="33"/>
  <c r="K191" i="33"/>
  <c r="I191" i="33"/>
  <c r="V190" i="33"/>
  <c r="K190" i="33"/>
  <c r="U190" i="33" s="1"/>
  <c r="I190" i="33"/>
  <c r="L190" i="33" s="1"/>
  <c r="N190" i="33" s="1"/>
  <c r="V189" i="33"/>
  <c r="K189" i="33"/>
  <c r="I189" i="33"/>
  <c r="L189" i="33" s="1"/>
  <c r="N189" i="33" s="1"/>
  <c r="V188" i="33"/>
  <c r="U188" i="33"/>
  <c r="T188" i="33"/>
  <c r="L188" i="33"/>
  <c r="K188" i="33"/>
  <c r="I188" i="33"/>
  <c r="V187" i="33"/>
  <c r="T187" i="33"/>
  <c r="K187" i="33"/>
  <c r="U187" i="33" s="1"/>
  <c r="I187" i="33"/>
  <c r="L187" i="33" s="1"/>
  <c r="S185" i="33"/>
  <c r="Q185" i="33"/>
  <c r="O185" i="33"/>
  <c r="V184" i="33"/>
  <c r="U184" i="33"/>
  <c r="T184" i="33"/>
  <c r="K184" i="33"/>
  <c r="I184" i="33"/>
  <c r="L184" i="33" s="1"/>
  <c r="V183" i="33"/>
  <c r="K183" i="33"/>
  <c r="T183" i="33" s="1"/>
  <c r="I183" i="33"/>
  <c r="L183" i="33" s="1"/>
  <c r="V182" i="33"/>
  <c r="N182" i="33"/>
  <c r="L182" i="33"/>
  <c r="K182" i="33"/>
  <c r="I182" i="33"/>
  <c r="V181" i="33"/>
  <c r="V185" i="33" s="1"/>
  <c r="U181" i="33"/>
  <c r="T181" i="33"/>
  <c r="N181" i="33"/>
  <c r="K181" i="33"/>
  <c r="I181" i="33"/>
  <c r="L181" i="33" s="1"/>
  <c r="V180" i="33"/>
  <c r="L180" i="33"/>
  <c r="N180" i="33" s="1"/>
  <c r="K180" i="33"/>
  <c r="I180" i="33"/>
  <c r="V179" i="33"/>
  <c r="T179" i="33"/>
  <c r="L179" i="33"/>
  <c r="K179" i="33"/>
  <c r="U179" i="33" s="1"/>
  <c r="I179" i="33"/>
  <c r="V178" i="33"/>
  <c r="U178" i="33"/>
  <c r="T178" i="33"/>
  <c r="N178" i="33"/>
  <c r="K178" i="33"/>
  <c r="I178" i="33"/>
  <c r="L178" i="33" s="1"/>
  <c r="S176" i="33"/>
  <c r="Q176" i="33"/>
  <c r="O176" i="33"/>
  <c r="V175" i="33"/>
  <c r="U175" i="33"/>
  <c r="T175" i="33"/>
  <c r="N175" i="33"/>
  <c r="L175" i="33"/>
  <c r="K175" i="33"/>
  <c r="I175" i="33"/>
  <c r="V174" i="33"/>
  <c r="K174" i="33"/>
  <c r="U174" i="33" s="1"/>
  <c r="I174" i="33"/>
  <c r="L174" i="33" s="1"/>
  <c r="N174" i="33" s="1"/>
  <c r="V173" i="33"/>
  <c r="K173" i="33"/>
  <c r="I173" i="33"/>
  <c r="L173" i="33" s="1"/>
  <c r="N173" i="33" s="1"/>
  <c r="V172" i="33"/>
  <c r="U172" i="33"/>
  <c r="T172" i="33"/>
  <c r="L172" i="33"/>
  <c r="K172" i="33"/>
  <c r="I172" i="33"/>
  <c r="V171" i="33"/>
  <c r="T171" i="33"/>
  <c r="K171" i="33"/>
  <c r="U171" i="33" s="1"/>
  <c r="I171" i="33"/>
  <c r="L171" i="33" s="1"/>
  <c r="V170" i="33"/>
  <c r="V176" i="33" s="1"/>
  <c r="K170" i="33"/>
  <c r="I170" i="33"/>
  <c r="L170" i="33" s="1"/>
  <c r="V169" i="33"/>
  <c r="U169" i="33"/>
  <c r="T169" i="33"/>
  <c r="N169" i="33"/>
  <c r="L169" i="33"/>
  <c r="K169" i="33"/>
  <c r="I169" i="33"/>
  <c r="S167" i="33"/>
  <c r="Q167" i="33"/>
  <c r="O167" i="33"/>
  <c r="V166" i="33"/>
  <c r="N166" i="33"/>
  <c r="L166" i="33"/>
  <c r="K166" i="33"/>
  <c r="U166" i="33" s="1"/>
  <c r="I166" i="33"/>
  <c r="V165" i="33"/>
  <c r="U165" i="33"/>
  <c r="T165" i="33"/>
  <c r="K165" i="33"/>
  <c r="I165" i="33"/>
  <c r="L165" i="33" s="1"/>
  <c r="V164" i="33"/>
  <c r="K164" i="33"/>
  <c r="T164" i="33" s="1"/>
  <c r="I164" i="33"/>
  <c r="L164" i="33" s="1"/>
  <c r="N164" i="33" s="1"/>
  <c r="V163" i="33"/>
  <c r="T163" i="33"/>
  <c r="L163" i="33"/>
  <c r="N163" i="33" s="1"/>
  <c r="W163" i="33" s="1"/>
  <c r="K163" i="33"/>
  <c r="U163" i="33" s="1"/>
  <c r="I163" i="33"/>
  <c r="V162" i="33"/>
  <c r="U162" i="33"/>
  <c r="T162" i="33"/>
  <c r="K162" i="33"/>
  <c r="I162" i="33"/>
  <c r="L162" i="33" s="1"/>
  <c r="V161" i="33"/>
  <c r="V167" i="33" s="1"/>
  <c r="K161" i="33"/>
  <c r="T161" i="33" s="1"/>
  <c r="I161" i="33"/>
  <c r="L161" i="33" s="1"/>
  <c r="V160" i="33"/>
  <c r="N160" i="33"/>
  <c r="L160" i="33"/>
  <c r="K160" i="33"/>
  <c r="I160" i="33"/>
  <c r="S158" i="33"/>
  <c r="Q158" i="33"/>
  <c r="O158" i="33"/>
  <c r="V157" i="33"/>
  <c r="N157" i="33"/>
  <c r="K157" i="33"/>
  <c r="I157" i="33"/>
  <c r="L157" i="33" s="1"/>
  <c r="V156" i="33"/>
  <c r="U156" i="33"/>
  <c r="T156" i="33"/>
  <c r="L156" i="33"/>
  <c r="N156" i="33" s="1"/>
  <c r="K156" i="33"/>
  <c r="I156" i="33"/>
  <c r="V155" i="33"/>
  <c r="T155" i="33"/>
  <c r="K155" i="33"/>
  <c r="U155" i="33" s="1"/>
  <c r="I155" i="33"/>
  <c r="L155" i="33" s="1"/>
  <c r="N155" i="33" s="1"/>
  <c r="V154" i="33"/>
  <c r="V158" i="33" s="1"/>
  <c r="K154" i="33"/>
  <c r="I154" i="33"/>
  <c r="L154" i="33" s="1"/>
  <c r="V153" i="33"/>
  <c r="U153" i="33"/>
  <c r="T153" i="33"/>
  <c r="N153" i="33"/>
  <c r="L153" i="33"/>
  <c r="K153" i="33"/>
  <c r="I153" i="33"/>
  <c r="V152" i="33"/>
  <c r="K152" i="33"/>
  <c r="U152" i="33" s="1"/>
  <c r="I152" i="33"/>
  <c r="L152" i="33" s="1"/>
  <c r="N152" i="33" s="1"/>
  <c r="V151" i="33"/>
  <c r="K151" i="33"/>
  <c r="I151" i="33"/>
  <c r="L151" i="33" s="1"/>
  <c r="S149" i="33"/>
  <c r="Q149" i="33"/>
  <c r="O149" i="33"/>
  <c r="V148" i="33"/>
  <c r="K148" i="33"/>
  <c r="T148" i="33" s="1"/>
  <c r="I148" i="33"/>
  <c r="L148" i="33" s="1"/>
  <c r="N148" i="33" s="1"/>
  <c r="V147" i="33"/>
  <c r="T147" i="33"/>
  <c r="L147" i="33"/>
  <c r="N147" i="33" s="1"/>
  <c r="W147" i="33" s="1"/>
  <c r="K147" i="33"/>
  <c r="U147" i="33" s="1"/>
  <c r="I147" i="33"/>
  <c r="V146" i="33"/>
  <c r="U146" i="33"/>
  <c r="T146" i="33"/>
  <c r="K146" i="33"/>
  <c r="I146" i="33"/>
  <c r="L146" i="33" s="1"/>
  <c r="V145" i="33"/>
  <c r="K145" i="33"/>
  <c r="T145" i="33" s="1"/>
  <c r="I145" i="33"/>
  <c r="L145" i="33" s="1"/>
  <c r="V144" i="33"/>
  <c r="N144" i="33"/>
  <c r="L144" i="33"/>
  <c r="K144" i="33"/>
  <c r="I144" i="33"/>
  <c r="V143" i="33"/>
  <c r="U143" i="33"/>
  <c r="T143" i="33"/>
  <c r="N143" i="33"/>
  <c r="K143" i="33"/>
  <c r="I143" i="33"/>
  <c r="L143" i="33" s="1"/>
  <c r="V142" i="33"/>
  <c r="L142" i="33"/>
  <c r="N142" i="33" s="1"/>
  <c r="K142" i="33"/>
  <c r="I142" i="33"/>
  <c r="S140" i="33"/>
  <c r="Q140" i="33"/>
  <c r="O140" i="33"/>
  <c r="V139" i="33"/>
  <c r="T139" i="33"/>
  <c r="K139" i="33"/>
  <c r="U139" i="33" s="1"/>
  <c r="I139" i="33"/>
  <c r="L139" i="33" s="1"/>
  <c r="V138" i="33"/>
  <c r="K138" i="33"/>
  <c r="I138" i="33"/>
  <c r="L138" i="33" s="1"/>
  <c r="V137" i="33"/>
  <c r="U137" i="33"/>
  <c r="T137" i="33"/>
  <c r="N137" i="33"/>
  <c r="L137" i="33"/>
  <c r="K137" i="33"/>
  <c r="I137" i="33"/>
  <c r="V136" i="33"/>
  <c r="U136" i="33"/>
  <c r="T136" i="33"/>
  <c r="L136" i="33"/>
  <c r="K136" i="33"/>
  <c r="I136" i="33"/>
  <c r="V135" i="33"/>
  <c r="T135" i="33"/>
  <c r="K135" i="33"/>
  <c r="U135" i="33" s="1"/>
  <c r="I135" i="33"/>
  <c r="L135" i="33" s="1"/>
  <c r="N135" i="33" s="1"/>
  <c r="V134" i="33"/>
  <c r="U134" i="33"/>
  <c r="T134" i="33"/>
  <c r="K134" i="33"/>
  <c r="I134" i="33"/>
  <c r="L134" i="33" s="1"/>
  <c r="V133" i="33"/>
  <c r="V140" i="33" s="1"/>
  <c r="K133" i="33"/>
  <c r="T133" i="33" s="1"/>
  <c r="I133" i="33"/>
  <c r="L133" i="33" s="1"/>
  <c r="S131" i="33"/>
  <c r="Q131" i="33"/>
  <c r="O131" i="33"/>
  <c r="V130" i="33"/>
  <c r="N130" i="33"/>
  <c r="K130" i="33"/>
  <c r="I130" i="33"/>
  <c r="L130" i="33" s="1"/>
  <c r="V129" i="33"/>
  <c r="U129" i="33"/>
  <c r="L129" i="33"/>
  <c r="K129" i="33"/>
  <c r="T129" i="33" s="1"/>
  <c r="I129" i="33"/>
  <c r="V128" i="33"/>
  <c r="U128" i="33"/>
  <c r="T128" i="33"/>
  <c r="L128" i="33"/>
  <c r="K128" i="33"/>
  <c r="I128" i="33"/>
  <c r="V127" i="33"/>
  <c r="K127" i="33"/>
  <c r="T127" i="33" s="1"/>
  <c r="I127" i="33"/>
  <c r="L127" i="33" s="1"/>
  <c r="N127" i="33" s="1"/>
  <c r="V126" i="33"/>
  <c r="K126" i="33"/>
  <c r="T126" i="33" s="1"/>
  <c r="I126" i="33"/>
  <c r="L126" i="33" s="1"/>
  <c r="N126" i="33" s="1"/>
  <c r="V125" i="33"/>
  <c r="U125" i="33"/>
  <c r="T125" i="33"/>
  <c r="L125" i="33"/>
  <c r="K125" i="33"/>
  <c r="I125" i="33"/>
  <c r="V124" i="33"/>
  <c r="V131" i="33" s="1"/>
  <c r="U124" i="33"/>
  <c r="T124" i="33"/>
  <c r="K124" i="33"/>
  <c r="I124" i="33"/>
  <c r="L124" i="33" s="1"/>
  <c r="N124" i="33" s="1"/>
  <c r="S122" i="33"/>
  <c r="Q122" i="33"/>
  <c r="O122" i="33"/>
  <c r="V121" i="33"/>
  <c r="U121" i="33"/>
  <c r="T121" i="33"/>
  <c r="K121" i="33"/>
  <c r="I121" i="33"/>
  <c r="L121" i="33" s="1"/>
  <c r="V120" i="33"/>
  <c r="L120" i="33"/>
  <c r="N120" i="33" s="1"/>
  <c r="K120" i="33"/>
  <c r="I120" i="33"/>
  <c r="V119" i="33"/>
  <c r="T119" i="33"/>
  <c r="L119" i="33"/>
  <c r="K119" i="33"/>
  <c r="U119" i="33" s="1"/>
  <c r="I119" i="33"/>
  <c r="V118" i="33"/>
  <c r="U118" i="33"/>
  <c r="T118" i="33"/>
  <c r="N118" i="33"/>
  <c r="K118" i="33"/>
  <c r="I118" i="33"/>
  <c r="L118" i="33" s="1"/>
  <c r="V117" i="33"/>
  <c r="U117" i="33"/>
  <c r="K117" i="33"/>
  <c r="T117" i="33" s="1"/>
  <c r="I117" i="33"/>
  <c r="L117" i="33" s="1"/>
  <c r="V116" i="33"/>
  <c r="K116" i="33"/>
  <c r="U116" i="33" s="1"/>
  <c r="I116" i="33"/>
  <c r="L116" i="33" s="1"/>
  <c r="V115" i="33"/>
  <c r="V122" i="33" s="1"/>
  <c r="U115" i="33"/>
  <c r="T115" i="33"/>
  <c r="K115" i="33"/>
  <c r="I115" i="33"/>
  <c r="L115" i="33" s="1"/>
  <c r="S113" i="33"/>
  <c r="Q113" i="33"/>
  <c r="O113" i="33"/>
  <c r="V112" i="33"/>
  <c r="U112" i="33"/>
  <c r="N112" i="33"/>
  <c r="L112" i="33"/>
  <c r="K112" i="33"/>
  <c r="T112" i="33" s="1"/>
  <c r="W112" i="33" s="1"/>
  <c r="I112" i="33"/>
  <c r="V111" i="33"/>
  <c r="K111" i="33"/>
  <c r="U111" i="33" s="1"/>
  <c r="I111" i="33"/>
  <c r="L111" i="33" s="1"/>
  <c r="N111" i="33" s="1"/>
  <c r="V110" i="33"/>
  <c r="N110" i="33"/>
  <c r="L110" i="33"/>
  <c r="K110" i="33"/>
  <c r="I110" i="33"/>
  <c r="V109" i="33"/>
  <c r="U109" i="33"/>
  <c r="T109" i="33"/>
  <c r="N109" i="33"/>
  <c r="W109" i="33" s="1"/>
  <c r="L109" i="33"/>
  <c r="K109" i="33"/>
  <c r="I109" i="33"/>
  <c r="V108" i="33"/>
  <c r="U108" i="33"/>
  <c r="K108" i="33"/>
  <c r="T108" i="33" s="1"/>
  <c r="I108" i="33"/>
  <c r="L108" i="33" s="1"/>
  <c r="N108" i="33" s="1"/>
  <c r="V107" i="33"/>
  <c r="V113" i="33" s="1"/>
  <c r="K107" i="33"/>
  <c r="I107" i="33"/>
  <c r="L107" i="33" s="1"/>
  <c r="V106" i="33"/>
  <c r="N106" i="33"/>
  <c r="L106" i="33"/>
  <c r="K106" i="33"/>
  <c r="I106" i="33"/>
  <c r="S104" i="33"/>
  <c r="Q104" i="33"/>
  <c r="O104" i="33"/>
  <c r="V103" i="33"/>
  <c r="K103" i="33"/>
  <c r="I103" i="33"/>
  <c r="L103" i="33" s="1"/>
  <c r="V102" i="33"/>
  <c r="U102" i="33"/>
  <c r="T102" i="33"/>
  <c r="K102" i="33"/>
  <c r="I102" i="33"/>
  <c r="L102" i="33" s="1"/>
  <c r="V101" i="33"/>
  <c r="L101" i="33"/>
  <c r="K101" i="33"/>
  <c r="U101" i="33" s="1"/>
  <c r="I101" i="33"/>
  <c r="V100" i="33"/>
  <c r="T100" i="33"/>
  <c r="L100" i="33"/>
  <c r="N100" i="33" s="1"/>
  <c r="K100" i="33"/>
  <c r="U100" i="33" s="1"/>
  <c r="I100" i="33"/>
  <c r="V99" i="33"/>
  <c r="U99" i="33"/>
  <c r="T99" i="33"/>
  <c r="N99" i="33"/>
  <c r="K99" i="33"/>
  <c r="I99" i="33"/>
  <c r="L99" i="33" s="1"/>
  <c r="V98" i="33"/>
  <c r="U98" i="33"/>
  <c r="K98" i="33"/>
  <c r="T98" i="33" s="1"/>
  <c r="I98" i="33"/>
  <c r="L98" i="33" s="1"/>
  <c r="N98" i="33" s="1"/>
  <c r="V97" i="33"/>
  <c r="V104" i="33" s="1"/>
  <c r="K97" i="33"/>
  <c r="I97" i="33"/>
  <c r="L97" i="33" s="1"/>
  <c r="N97" i="33" s="1"/>
  <c r="S95" i="33"/>
  <c r="Q95" i="33"/>
  <c r="O95" i="33"/>
  <c r="V94" i="33"/>
  <c r="U94" i="33"/>
  <c r="K94" i="33"/>
  <c r="T94" i="33" s="1"/>
  <c r="I94" i="33"/>
  <c r="L94" i="33" s="1"/>
  <c r="V93" i="33"/>
  <c r="U93" i="33"/>
  <c r="T93" i="33"/>
  <c r="L93" i="33"/>
  <c r="K93" i="33"/>
  <c r="I93" i="33"/>
  <c r="V92" i="33"/>
  <c r="V95" i="33" s="1"/>
  <c r="T92" i="33"/>
  <c r="K92" i="33"/>
  <c r="U92" i="33" s="1"/>
  <c r="I92" i="33"/>
  <c r="L92" i="33" s="1"/>
  <c r="N92" i="33" s="1"/>
  <c r="V91" i="33"/>
  <c r="U91" i="33"/>
  <c r="L91" i="33"/>
  <c r="N91" i="33" s="1"/>
  <c r="K91" i="33"/>
  <c r="T91" i="33" s="1"/>
  <c r="I91" i="33"/>
  <c r="V90" i="33"/>
  <c r="U90" i="33"/>
  <c r="T90" i="33"/>
  <c r="N90" i="33"/>
  <c r="L90" i="33"/>
  <c r="K90" i="33"/>
  <c r="I90" i="33"/>
  <c r="V89" i="33"/>
  <c r="U89" i="33"/>
  <c r="T89" i="33"/>
  <c r="T95" i="33" s="1"/>
  <c r="K89" i="33"/>
  <c r="I89" i="33"/>
  <c r="L89" i="33" s="1"/>
  <c r="V88" i="33"/>
  <c r="U88" i="33"/>
  <c r="U95" i="33" s="1"/>
  <c r="L88" i="33"/>
  <c r="K88" i="33"/>
  <c r="T88" i="33" s="1"/>
  <c r="I88" i="33"/>
  <c r="S86" i="33"/>
  <c r="Q86" i="33"/>
  <c r="O86" i="33"/>
  <c r="V85" i="33"/>
  <c r="U85" i="33"/>
  <c r="K85" i="33"/>
  <c r="T85" i="33" s="1"/>
  <c r="I85" i="33"/>
  <c r="L85" i="33" s="1"/>
  <c r="V84" i="33"/>
  <c r="L84" i="33"/>
  <c r="N84" i="33" s="1"/>
  <c r="K84" i="33"/>
  <c r="I84" i="33"/>
  <c r="V83" i="33"/>
  <c r="U83" i="33"/>
  <c r="T83" i="33"/>
  <c r="K83" i="33"/>
  <c r="I83" i="33"/>
  <c r="L83" i="33" s="1"/>
  <c r="V82" i="33"/>
  <c r="K82" i="33"/>
  <c r="T82" i="33" s="1"/>
  <c r="I82" i="33"/>
  <c r="L82" i="33" s="1"/>
  <c r="W81" i="33"/>
  <c r="V81" i="33"/>
  <c r="T81" i="33"/>
  <c r="L81" i="33"/>
  <c r="N81" i="33" s="1"/>
  <c r="K81" i="33"/>
  <c r="U81" i="33" s="1"/>
  <c r="I81" i="33"/>
  <c r="V80" i="33"/>
  <c r="U80" i="33"/>
  <c r="T80" i="33"/>
  <c r="N80" i="33"/>
  <c r="K80" i="33"/>
  <c r="I80" i="33"/>
  <c r="L80" i="33" s="1"/>
  <c r="V79" i="33"/>
  <c r="L79" i="33"/>
  <c r="N79" i="33" s="1"/>
  <c r="K79" i="33"/>
  <c r="T79" i="33" s="1"/>
  <c r="I79" i="33"/>
  <c r="S77" i="33"/>
  <c r="Q77" i="33"/>
  <c r="O77" i="33"/>
  <c r="V76" i="33"/>
  <c r="L76" i="33"/>
  <c r="N76" i="33" s="1"/>
  <c r="K76" i="33"/>
  <c r="U76" i="33" s="1"/>
  <c r="I76" i="33"/>
  <c r="V75" i="33"/>
  <c r="K75" i="33"/>
  <c r="U75" i="33" s="1"/>
  <c r="I75" i="33"/>
  <c r="L75" i="33" s="1"/>
  <c r="V74" i="33"/>
  <c r="U74" i="33"/>
  <c r="T74" i="33"/>
  <c r="N74" i="33"/>
  <c r="L74" i="33"/>
  <c r="K74" i="33"/>
  <c r="I74" i="33"/>
  <c r="V73" i="33"/>
  <c r="U73" i="33"/>
  <c r="T73" i="33"/>
  <c r="L73" i="33"/>
  <c r="N73" i="33" s="1"/>
  <c r="K73" i="33"/>
  <c r="I73" i="33"/>
  <c r="V72" i="33"/>
  <c r="T72" i="33"/>
  <c r="K72" i="33"/>
  <c r="U72" i="33" s="1"/>
  <c r="I72" i="33"/>
  <c r="L72" i="33" s="1"/>
  <c r="V71" i="33"/>
  <c r="U71" i="33"/>
  <c r="T71" i="33"/>
  <c r="K71" i="33"/>
  <c r="I71" i="33"/>
  <c r="L71" i="33" s="1"/>
  <c r="V70" i="33"/>
  <c r="V77" i="33" s="1"/>
  <c r="L70" i="33"/>
  <c r="N70" i="33" s="1"/>
  <c r="K70" i="33"/>
  <c r="U70" i="33" s="1"/>
  <c r="I70" i="33"/>
  <c r="S68" i="33"/>
  <c r="Q68" i="33"/>
  <c r="O68" i="33"/>
  <c r="V67" i="33"/>
  <c r="N67" i="33"/>
  <c r="K67" i="33"/>
  <c r="U67" i="33" s="1"/>
  <c r="I67" i="33"/>
  <c r="L67" i="33" s="1"/>
  <c r="V66" i="33"/>
  <c r="U66" i="33"/>
  <c r="L66" i="33"/>
  <c r="N66" i="33" s="1"/>
  <c r="K66" i="33"/>
  <c r="T66" i="33" s="1"/>
  <c r="I66" i="33"/>
  <c r="V65" i="33"/>
  <c r="N65" i="33"/>
  <c r="L65" i="33"/>
  <c r="K65" i="33"/>
  <c r="U65" i="33" s="1"/>
  <c r="I65" i="33"/>
  <c r="V64" i="33"/>
  <c r="N64" i="33"/>
  <c r="K64" i="33"/>
  <c r="U64" i="33" s="1"/>
  <c r="I64" i="33"/>
  <c r="L64" i="33" s="1"/>
  <c r="V63" i="33"/>
  <c r="K63" i="33"/>
  <c r="T63" i="33" s="1"/>
  <c r="I63" i="33"/>
  <c r="L63" i="33" s="1"/>
  <c r="V62" i="33"/>
  <c r="U62" i="33"/>
  <c r="T62" i="33"/>
  <c r="L62" i="33"/>
  <c r="N62" i="33" s="1"/>
  <c r="K62" i="33"/>
  <c r="I62" i="33"/>
  <c r="V61" i="33"/>
  <c r="V68" i="33" s="1"/>
  <c r="U61" i="33"/>
  <c r="T61" i="33"/>
  <c r="K61" i="33"/>
  <c r="I61" i="33"/>
  <c r="L61" i="33" s="1"/>
  <c r="N61" i="33" s="1"/>
  <c r="S59" i="33"/>
  <c r="Q59" i="33"/>
  <c r="O59" i="33"/>
  <c r="V58" i="33"/>
  <c r="U58" i="33"/>
  <c r="T58" i="33"/>
  <c r="K58" i="33"/>
  <c r="I58" i="33"/>
  <c r="L58" i="33" s="1"/>
  <c r="V57" i="33"/>
  <c r="L57" i="33"/>
  <c r="N57" i="33" s="1"/>
  <c r="K57" i="33"/>
  <c r="U57" i="33" s="1"/>
  <c r="I57" i="33"/>
  <c r="V56" i="33"/>
  <c r="T56" i="33"/>
  <c r="L56" i="33"/>
  <c r="N56" i="33" s="1"/>
  <c r="K56" i="33"/>
  <c r="U56" i="33" s="1"/>
  <c r="I56" i="33"/>
  <c r="V55" i="33"/>
  <c r="U55" i="33"/>
  <c r="T55" i="33"/>
  <c r="K55" i="33"/>
  <c r="I55" i="33"/>
  <c r="L55" i="33" s="1"/>
  <c r="V54" i="33"/>
  <c r="U54" i="33"/>
  <c r="K54" i="33"/>
  <c r="T54" i="33" s="1"/>
  <c r="I54" i="33"/>
  <c r="L54" i="33" s="1"/>
  <c r="V53" i="33"/>
  <c r="L53" i="33"/>
  <c r="K53" i="33"/>
  <c r="U53" i="33" s="1"/>
  <c r="U59" i="33" s="1"/>
  <c r="I53" i="33"/>
  <c r="V52" i="33"/>
  <c r="V59" i="33" s="1"/>
  <c r="U52" i="33"/>
  <c r="T52" i="33"/>
  <c r="K52" i="33"/>
  <c r="I52" i="33"/>
  <c r="L52" i="33" s="1"/>
  <c r="S50" i="33"/>
  <c r="Q50" i="33"/>
  <c r="O50" i="33"/>
  <c r="V49" i="33"/>
  <c r="U49" i="33"/>
  <c r="L49" i="33"/>
  <c r="K49" i="33"/>
  <c r="T49" i="33" s="1"/>
  <c r="I49" i="33"/>
  <c r="V48" i="33"/>
  <c r="T48" i="33"/>
  <c r="K48" i="33"/>
  <c r="U48" i="33" s="1"/>
  <c r="I48" i="33"/>
  <c r="L48" i="33" s="1"/>
  <c r="N48" i="33" s="1"/>
  <c r="V47" i="33"/>
  <c r="N47" i="33"/>
  <c r="L47" i="33"/>
  <c r="K47" i="33"/>
  <c r="T47" i="33" s="1"/>
  <c r="I47" i="33"/>
  <c r="V46" i="33"/>
  <c r="U46" i="33"/>
  <c r="T46" i="33"/>
  <c r="N46" i="33"/>
  <c r="L46" i="33"/>
  <c r="W46" i="33" s="1"/>
  <c r="K46" i="33"/>
  <c r="I46" i="33"/>
  <c r="V45" i="33"/>
  <c r="U45" i="33"/>
  <c r="K45" i="33"/>
  <c r="T45" i="33" s="1"/>
  <c r="I45" i="33"/>
  <c r="L45" i="33" s="1"/>
  <c r="V44" i="33"/>
  <c r="V50" i="33" s="1"/>
  <c r="L44" i="33"/>
  <c r="L50" i="33" s="1"/>
  <c r="K44" i="33"/>
  <c r="T44" i="33" s="1"/>
  <c r="I44" i="33"/>
  <c r="V43" i="33"/>
  <c r="T43" i="33"/>
  <c r="N43" i="33"/>
  <c r="L43" i="33"/>
  <c r="K43" i="33"/>
  <c r="U43" i="33" s="1"/>
  <c r="I43" i="33"/>
  <c r="S41" i="33"/>
  <c r="Q41" i="33"/>
  <c r="O41" i="33"/>
  <c r="V40" i="33"/>
  <c r="L40" i="33"/>
  <c r="K40" i="33"/>
  <c r="U40" i="33" s="1"/>
  <c r="I40" i="33"/>
  <c r="V39" i="33"/>
  <c r="U39" i="33"/>
  <c r="T39" i="33"/>
  <c r="K39" i="33"/>
  <c r="I39" i="33"/>
  <c r="L39" i="33" s="1"/>
  <c r="V38" i="33"/>
  <c r="L38" i="33"/>
  <c r="N38" i="33" s="1"/>
  <c r="K38" i="33"/>
  <c r="U38" i="33" s="1"/>
  <c r="I38" i="33"/>
  <c r="V37" i="33"/>
  <c r="T37" i="33"/>
  <c r="L37" i="33"/>
  <c r="N37" i="33" s="1"/>
  <c r="K37" i="33"/>
  <c r="U37" i="33" s="1"/>
  <c r="I37" i="33"/>
  <c r="V36" i="33"/>
  <c r="U36" i="33"/>
  <c r="T36" i="33"/>
  <c r="K36" i="33"/>
  <c r="I36" i="33"/>
  <c r="L36" i="33" s="1"/>
  <c r="V35" i="33"/>
  <c r="U35" i="33"/>
  <c r="K35" i="33"/>
  <c r="T35" i="33" s="1"/>
  <c r="I35" i="33"/>
  <c r="L35" i="33" s="1"/>
  <c r="V34" i="33"/>
  <c r="V41" i="33" s="1"/>
  <c r="L34" i="33"/>
  <c r="K34" i="33"/>
  <c r="U34" i="33" s="1"/>
  <c r="U41" i="33" s="1"/>
  <c r="I34" i="33"/>
  <c r="S32" i="33"/>
  <c r="Q32" i="33"/>
  <c r="O32" i="33"/>
  <c r="V31" i="33"/>
  <c r="U31" i="33"/>
  <c r="L31" i="33"/>
  <c r="N31" i="33" s="1"/>
  <c r="K31" i="33"/>
  <c r="T31" i="33" s="1"/>
  <c r="I31" i="33"/>
  <c r="V30" i="33"/>
  <c r="T30" i="33"/>
  <c r="W30" i="33" s="1"/>
  <c r="N30" i="33"/>
  <c r="L30" i="33"/>
  <c r="K30" i="33"/>
  <c r="U30" i="33" s="1"/>
  <c r="I30" i="33"/>
  <c r="V29" i="33"/>
  <c r="V32" i="33" s="1"/>
  <c r="N29" i="33"/>
  <c r="K29" i="33"/>
  <c r="U29" i="33" s="1"/>
  <c r="I29" i="33"/>
  <c r="L29" i="33" s="1"/>
  <c r="V28" i="33"/>
  <c r="K28" i="33"/>
  <c r="T28" i="33" s="1"/>
  <c r="I28" i="33"/>
  <c r="L28" i="33" s="1"/>
  <c r="V27" i="33"/>
  <c r="U27" i="33"/>
  <c r="T27" i="33"/>
  <c r="L27" i="33"/>
  <c r="N27" i="33" s="1"/>
  <c r="K27" i="33"/>
  <c r="I27" i="33"/>
  <c r="V26" i="33"/>
  <c r="U26" i="33"/>
  <c r="T26" i="33"/>
  <c r="K26" i="33"/>
  <c r="I26" i="33"/>
  <c r="L26" i="33" s="1"/>
  <c r="V25" i="33"/>
  <c r="U25" i="33"/>
  <c r="K25" i="33"/>
  <c r="T25" i="33" s="1"/>
  <c r="I25" i="33"/>
  <c r="L25" i="33" s="1"/>
  <c r="S23" i="33"/>
  <c r="Q23" i="33"/>
  <c r="O23" i="33"/>
  <c r="V22" i="33"/>
  <c r="T22" i="33"/>
  <c r="K22" i="33"/>
  <c r="U22" i="33" s="1"/>
  <c r="I22" i="33"/>
  <c r="L22" i="33" s="1"/>
  <c r="V21" i="33"/>
  <c r="N21" i="33"/>
  <c r="L21" i="33"/>
  <c r="K21" i="33"/>
  <c r="U21" i="33" s="1"/>
  <c r="I21" i="33"/>
  <c r="V20" i="33"/>
  <c r="U20" i="33"/>
  <c r="T20" i="33"/>
  <c r="L20" i="33"/>
  <c r="K20" i="33"/>
  <c r="I20" i="33"/>
  <c r="V19" i="33"/>
  <c r="U19" i="33"/>
  <c r="T19" i="33"/>
  <c r="K19" i="33"/>
  <c r="I19" i="33"/>
  <c r="L19" i="33" s="1"/>
  <c r="V18" i="33"/>
  <c r="T18" i="33"/>
  <c r="K18" i="33"/>
  <c r="U18" i="33" s="1"/>
  <c r="I18" i="33"/>
  <c r="L18" i="33" s="1"/>
  <c r="V17" i="33"/>
  <c r="U17" i="33"/>
  <c r="T17" i="33"/>
  <c r="L17" i="33"/>
  <c r="N17" i="33" s="1"/>
  <c r="K17" i="33"/>
  <c r="I17" i="33"/>
  <c r="V16" i="33"/>
  <c r="T16" i="33"/>
  <c r="K16" i="33"/>
  <c r="U16" i="33" s="1"/>
  <c r="U23" i="33" s="1"/>
  <c r="I16" i="33"/>
  <c r="L16" i="33" s="1"/>
  <c r="B8" i="33"/>
  <c r="B5" i="33"/>
  <c r="S464" i="32"/>
  <c r="Q464" i="32"/>
  <c r="O464" i="32"/>
  <c r="V463" i="32"/>
  <c r="K463" i="32"/>
  <c r="U463" i="32" s="1"/>
  <c r="I463" i="32"/>
  <c r="L463" i="32" s="1"/>
  <c r="V462" i="32"/>
  <c r="U462" i="32"/>
  <c r="T462" i="32"/>
  <c r="K462" i="32"/>
  <c r="I462" i="32"/>
  <c r="L462" i="32" s="1"/>
  <c r="V461" i="32"/>
  <c r="T461" i="32"/>
  <c r="L461" i="32"/>
  <c r="N461" i="32" s="1"/>
  <c r="K461" i="32"/>
  <c r="U461" i="32" s="1"/>
  <c r="I461" i="32"/>
  <c r="V460" i="32"/>
  <c r="T460" i="32"/>
  <c r="K460" i="32"/>
  <c r="U460" i="32" s="1"/>
  <c r="I460" i="32"/>
  <c r="L460" i="32" s="1"/>
  <c r="V459" i="32"/>
  <c r="U459" i="32"/>
  <c r="T459" i="32"/>
  <c r="K459" i="32"/>
  <c r="I459" i="32"/>
  <c r="L459" i="32" s="1"/>
  <c r="V458" i="32"/>
  <c r="T458" i="32"/>
  <c r="L458" i="32"/>
  <c r="N458" i="32" s="1"/>
  <c r="K458" i="32"/>
  <c r="U458" i="32" s="1"/>
  <c r="I458" i="32"/>
  <c r="V457" i="32"/>
  <c r="V464" i="32" s="1"/>
  <c r="T457" i="32"/>
  <c r="K457" i="32"/>
  <c r="U457" i="32" s="1"/>
  <c r="U464" i="32" s="1"/>
  <c r="I457" i="32"/>
  <c r="L457" i="32" s="1"/>
  <c r="V455" i="32"/>
  <c r="S455" i="32"/>
  <c r="Q455" i="32"/>
  <c r="O455" i="32"/>
  <c r="V454" i="32"/>
  <c r="U454" i="32"/>
  <c r="N454" i="32"/>
  <c r="K454" i="32"/>
  <c r="T454" i="32" s="1"/>
  <c r="I454" i="32"/>
  <c r="L454" i="32" s="1"/>
  <c r="V453" i="32"/>
  <c r="U453" i="32"/>
  <c r="L453" i="32"/>
  <c r="N453" i="32" s="1"/>
  <c r="W453" i="32" s="1"/>
  <c r="K453" i="32"/>
  <c r="T453" i="32" s="1"/>
  <c r="I453" i="32"/>
  <c r="V452" i="32"/>
  <c r="N452" i="32"/>
  <c r="L452" i="32"/>
  <c r="K452" i="32"/>
  <c r="I452" i="32"/>
  <c r="V451" i="32"/>
  <c r="U451" i="32"/>
  <c r="T451" i="32"/>
  <c r="N451" i="32"/>
  <c r="K451" i="32"/>
  <c r="I451" i="32"/>
  <c r="L451" i="32" s="1"/>
  <c r="V450" i="32"/>
  <c r="U450" i="32"/>
  <c r="L450" i="32"/>
  <c r="N450" i="32" s="1"/>
  <c r="W450" i="32" s="1"/>
  <c r="K450" i="32"/>
  <c r="T450" i="32" s="1"/>
  <c r="I450" i="32"/>
  <c r="V449" i="32"/>
  <c r="N449" i="32"/>
  <c r="L449" i="32"/>
  <c r="K449" i="32"/>
  <c r="I449" i="32"/>
  <c r="V448" i="32"/>
  <c r="U448" i="32"/>
  <c r="T448" i="32"/>
  <c r="N448" i="32"/>
  <c r="N455" i="32" s="1"/>
  <c r="K448" i="32"/>
  <c r="I448" i="32"/>
  <c r="L448" i="32" s="1"/>
  <c r="S446" i="32"/>
  <c r="Q446" i="32"/>
  <c r="O446" i="32"/>
  <c r="V445" i="32"/>
  <c r="U445" i="32"/>
  <c r="T445" i="32"/>
  <c r="L445" i="32"/>
  <c r="K445" i="32"/>
  <c r="I445" i="32"/>
  <c r="V444" i="32"/>
  <c r="T444" i="32"/>
  <c r="K444" i="32"/>
  <c r="U444" i="32" s="1"/>
  <c r="I444" i="32"/>
  <c r="L444" i="32" s="1"/>
  <c r="V443" i="32"/>
  <c r="K443" i="32"/>
  <c r="U443" i="32" s="1"/>
  <c r="I443" i="32"/>
  <c r="L443" i="32" s="1"/>
  <c r="V442" i="32"/>
  <c r="U442" i="32"/>
  <c r="T442" i="32"/>
  <c r="L442" i="32"/>
  <c r="K442" i="32"/>
  <c r="I442" i="32"/>
  <c r="V441" i="32"/>
  <c r="T441" i="32"/>
  <c r="K441" i="32"/>
  <c r="U441" i="32" s="1"/>
  <c r="I441" i="32"/>
  <c r="L441" i="32" s="1"/>
  <c r="V440" i="32"/>
  <c r="K440" i="32"/>
  <c r="U440" i="32" s="1"/>
  <c r="U446" i="32" s="1"/>
  <c r="I440" i="32"/>
  <c r="L440" i="32" s="1"/>
  <c r="V439" i="32"/>
  <c r="U439" i="32"/>
  <c r="T439" i="32"/>
  <c r="L439" i="32"/>
  <c r="K439" i="32"/>
  <c r="I439" i="32"/>
  <c r="V437" i="32"/>
  <c r="S437" i="32"/>
  <c r="Q437" i="32"/>
  <c r="O437" i="32"/>
  <c r="V436" i="32"/>
  <c r="N436" i="32"/>
  <c r="L436" i="32"/>
  <c r="K436" i="32"/>
  <c r="I436" i="32"/>
  <c r="V435" i="32"/>
  <c r="U435" i="32"/>
  <c r="T435" i="32"/>
  <c r="K435" i="32"/>
  <c r="I435" i="32"/>
  <c r="L435" i="32" s="1"/>
  <c r="V434" i="32"/>
  <c r="L434" i="32"/>
  <c r="N434" i="32" s="1"/>
  <c r="K434" i="32"/>
  <c r="T434" i="32" s="1"/>
  <c r="I434" i="32"/>
  <c r="V433" i="32"/>
  <c r="N433" i="32"/>
  <c r="L433" i="32"/>
  <c r="K433" i="32"/>
  <c r="U433" i="32" s="1"/>
  <c r="I433" i="32"/>
  <c r="V432" i="32"/>
  <c r="U432" i="32"/>
  <c r="T432" i="32"/>
  <c r="N432" i="32"/>
  <c r="K432" i="32"/>
  <c r="I432" i="32"/>
  <c r="L432" i="32" s="1"/>
  <c r="V431" i="32"/>
  <c r="L431" i="32"/>
  <c r="N431" i="32" s="1"/>
  <c r="K431" i="32"/>
  <c r="T431" i="32" s="1"/>
  <c r="I431" i="32"/>
  <c r="V430" i="32"/>
  <c r="T430" i="32"/>
  <c r="N430" i="32"/>
  <c r="L430" i="32"/>
  <c r="L437" i="32" s="1"/>
  <c r="K430" i="32"/>
  <c r="U430" i="32" s="1"/>
  <c r="I430" i="32"/>
  <c r="S428" i="32"/>
  <c r="Q428" i="32"/>
  <c r="O428" i="32"/>
  <c r="V427" i="32"/>
  <c r="L427" i="32"/>
  <c r="K427" i="32"/>
  <c r="U427" i="32" s="1"/>
  <c r="I427" i="32"/>
  <c r="V426" i="32"/>
  <c r="U426" i="32"/>
  <c r="T426" i="32"/>
  <c r="L426" i="32"/>
  <c r="K426" i="32"/>
  <c r="I426" i="32"/>
  <c r="V425" i="32"/>
  <c r="K425" i="32"/>
  <c r="U425" i="32" s="1"/>
  <c r="I425" i="32"/>
  <c r="L425" i="32" s="1"/>
  <c r="N425" i="32" s="1"/>
  <c r="V424" i="32"/>
  <c r="K424" i="32"/>
  <c r="U424" i="32" s="1"/>
  <c r="I424" i="32"/>
  <c r="L424" i="32" s="1"/>
  <c r="V423" i="32"/>
  <c r="U423" i="32"/>
  <c r="T423" i="32"/>
  <c r="L423" i="32"/>
  <c r="K423" i="32"/>
  <c r="I423" i="32"/>
  <c r="V422" i="32"/>
  <c r="K422" i="32"/>
  <c r="U422" i="32" s="1"/>
  <c r="U428" i="32" s="1"/>
  <c r="I422" i="32"/>
  <c r="L422" i="32" s="1"/>
  <c r="N422" i="32" s="1"/>
  <c r="V421" i="32"/>
  <c r="V428" i="32" s="1"/>
  <c r="K421" i="32"/>
  <c r="U421" i="32" s="1"/>
  <c r="I421" i="32"/>
  <c r="L421" i="32" s="1"/>
  <c r="S419" i="32"/>
  <c r="Q419" i="32"/>
  <c r="O419" i="32"/>
  <c r="V418" i="32"/>
  <c r="U418" i="32"/>
  <c r="K418" i="32"/>
  <c r="T418" i="32" s="1"/>
  <c r="I418" i="32"/>
  <c r="L418" i="32" s="1"/>
  <c r="V417" i="32"/>
  <c r="L417" i="32"/>
  <c r="N417" i="32" s="1"/>
  <c r="K417" i="32"/>
  <c r="U417" i="32" s="1"/>
  <c r="I417" i="32"/>
  <c r="V416" i="32"/>
  <c r="U416" i="32"/>
  <c r="T416" i="32"/>
  <c r="K416" i="32"/>
  <c r="I416" i="32"/>
  <c r="L416" i="32" s="1"/>
  <c r="V415" i="32"/>
  <c r="L415" i="32"/>
  <c r="N415" i="32" s="1"/>
  <c r="K415" i="32"/>
  <c r="U415" i="32" s="1"/>
  <c r="I415" i="32"/>
  <c r="V414" i="32"/>
  <c r="T414" i="32"/>
  <c r="L414" i="32"/>
  <c r="N414" i="32" s="1"/>
  <c r="K414" i="32"/>
  <c r="U414" i="32" s="1"/>
  <c r="I414" i="32"/>
  <c r="V413" i="32"/>
  <c r="U413" i="32"/>
  <c r="T413" i="32"/>
  <c r="N413" i="32"/>
  <c r="L413" i="32"/>
  <c r="K413" i="32"/>
  <c r="I413" i="32"/>
  <c r="V412" i="32"/>
  <c r="U412" i="32"/>
  <c r="U419" i="32" s="1"/>
  <c r="T412" i="32"/>
  <c r="K412" i="32"/>
  <c r="I412" i="32"/>
  <c r="L412" i="32" s="1"/>
  <c r="S410" i="32"/>
  <c r="Q410" i="32"/>
  <c r="O410" i="32"/>
  <c r="V409" i="32"/>
  <c r="K409" i="32"/>
  <c r="T409" i="32" s="1"/>
  <c r="I409" i="32"/>
  <c r="L409" i="32" s="1"/>
  <c r="N409" i="32" s="1"/>
  <c r="V408" i="32"/>
  <c r="N408" i="32"/>
  <c r="L408" i="32"/>
  <c r="K408" i="32"/>
  <c r="T408" i="32" s="1"/>
  <c r="I408" i="32"/>
  <c r="V407" i="32"/>
  <c r="U407" i="32"/>
  <c r="T407" i="32"/>
  <c r="N407" i="32"/>
  <c r="L407" i="32"/>
  <c r="W407" i="32" s="1"/>
  <c r="K407" i="32"/>
  <c r="I407" i="32"/>
  <c r="V406" i="32"/>
  <c r="U406" i="32"/>
  <c r="T406" i="32"/>
  <c r="K406" i="32"/>
  <c r="I406" i="32"/>
  <c r="L406" i="32" s="1"/>
  <c r="V405" i="32"/>
  <c r="V410" i="32" s="1"/>
  <c r="K405" i="32"/>
  <c r="T405" i="32" s="1"/>
  <c r="I405" i="32"/>
  <c r="L405" i="32" s="1"/>
  <c r="V404" i="32"/>
  <c r="N404" i="32"/>
  <c r="L404" i="32"/>
  <c r="K404" i="32"/>
  <c r="T404" i="32" s="1"/>
  <c r="I404" i="32"/>
  <c r="V403" i="32"/>
  <c r="U403" i="32"/>
  <c r="T403" i="32"/>
  <c r="N403" i="32"/>
  <c r="K403" i="32"/>
  <c r="I403" i="32"/>
  <c r="L403" i="32" s="1"/>
  <c r="S401" i="32"/>
  <c r="Q401" i="32"/>
  <c r="O401" i="32"/>
  <c r="V400" i="32"/>
  <c r="U400" i="32"/>
  <c r="T400" i="32"/>
  <c r="K400" i="32"/>
  <c r="I400" i="32"/>
  <c r="L400" i="32" s="1"/>
  <c r="V399" i="32"/>
  <c r="K399" i="32"/>
  <c r="T399" i="32" s="1"/>
  <c r="I399" i="32"/>
  <c r="L399" i="32" s="1"/>
  <c r="V398" i="32"/>
  <c r="N398" i="32"/>
  <c r="L398" i="32"/>
  <c r="K398" i="32"/>
  <c r="U398" i="32" s="1"/>
  <c r="I398" i="32"/>
  <c r="V397" i="32"/>
  <c r="U397" i="32"/>
  <c r="T397" i="32"/>
  <c r="L397" i="32"/>
  <c r="K397" i="32"/>
  <c r="I397" i="32"/>
  <c r="V396" i="32"/>
  <c r="U396" i="32"/>
  <c r="T396" i="32"/>
  <c r="L396" i="32"/>
  <c r="N396" i="32" s="1"/>
  <c r="K396" i="32"/>
  <c r="I396" i="32"/>
  <c r="V395" i="32"/>
  <c r="T395" i="32"/>
  <c r="K395" i="32"/>
  <c r="U395" i="32" s="1"/>
  <c r="I395" i="32"/>
  <c r="L395" i="32" s="1"/>
  <c r="V394" i="32"/>
  <c r="V401" i="32" s="1"/>
  <c r="U394" i="32"/>
  <c r="T394" i="32"/>
  <c r="K394" i="32"/>
  <c r="I394" i="32"/>
  <c r="L394" i="32" s="1"/>
  <c r="S392" i="32"/>
  <c r="Q392" i="32"/>
  <c r="O392" i="32"/>
  <c r="V391" i="32"/>
  <c r="U391" i="32"/>
  <c r="T391" i="32"/>
  <c r="N391" i="32"/>
  <c r="W391" i="32" s="1"/>
  <c r="L391" i="32"/>
  <c r="K391" i="32"/>
  <c r="I391" i="32"/>
  <c r="V390" i="32"/>
  <c r="K390" i="32"/>
  <c r="U390" i="32" s="1"/>
  <c r="I390" i="32"/>
  <c r="L390" i="32" s="1"/>
  <c r="N390" i="32" s="1"/>
  <c r="V389" i="32"/>
  <c r="K389" i="32"/>
  <c r="T389" i="32" s="1"/>
  <c r="I389" i="32"/>
  <c r="L389" i="32" s="1"/>
  <c r="V388" i="32"/>
  <c r="T388" i="32"/>
  <c r="L388" i="32"/>
  <c r="N388" i="32" s="1"/>
  <c r="K388" i="32"/>
  <c r="U388" i="32" s="1"/>
  <c r="I388" i="32"/>
  <c r="V387" i="32"/>
  <c r="U387" i="32"/>
  <c r="T387" i="32"/>
  <c r="N387" i="32"/>
  <c r="K387" i="32"/>
  <c r="I387" i="32"/>
  <c r="L387" i="32" s="1"/>
  <c r="W387" i="32" s="1"/>
  <c r="V386" i="32"/>
  <c r="V392" i="32" s="1"/>
  <c r="U386" i="32"/>
  <c r="K386" i="32"/>
  <c r="T386" i="32" s="1"/>
  <c r="I386" i="32"/>
  <c r="L386" i="32" s="1"/>
  <c r="V385" i="32"/>
  <c r="L385" i="32"/>
  <c r="N385" i="32" s="1"/>
  <c r="K385" i="32"/>
  <c r="U385" i="32" s="1"/>
  <c r="I385" i="32"/>
  <c r="S383" i="32"/>
  <c r="Q383" i="32"/>
  <c r="O383" i="32"/>
  <c r="V382" i="32"/>
  <c r="T382" i="32"/>
  <c r="K382" i="32"/>
  <c r="U382" i="32" s="1"/>
  <c r="I382" i="32"/>
  <c r="L382" i="32" s="1"/>
  <c r="V381" i="32"/>
  <c r="U381" i="32"/>
  <c r="T381" i="32"/>
  <c r="K381" i="32"/>
  <c r="I381" i="32"/>
  <c r="L381" i="32" s="1"/>
  <c r="V380" i="32"/>
  <c r="K380" i="32"/>
  <c r="T380" i="32" s="1"/>
  <c r="I380" i="32"/>
  <c r="L380" i="32" s="1"/>
  <c r="V379" i="32"/>
  <c r="L379" i="32"/>
  <c r="N379" i="32" s="1"/>
  <c r="K379" i="32"/>
  <c r="U379" i="32" s="1"/>
  <c r="I379" i="32"/>
  <c r="V378" i="32"/>
  <c r="U378" i="32"/>
  <c r="T378" i="32"/>
  <c r="L378" i="32"/>
  <c r="K378" i="32"/>
  <c r="I378" i="32"/>
  <c r="V377" i="32"/>
  <c r="U377" i="32"/>
  <c r="T377" i="32"/>
  <c r="L377" i="32"/>
  <c r="N377" i="32" s="1"/>
  <c r="K377" i="32"/>
  <c r="I377" i="32"/>
  <c r="V376" i="32"/>
  <c r="V383" i="32" s="1"/>
  <c r="T376" i="32"/>
  <c r="K376" i="32"/>
  <c r="U376" i="32" s="1"/>
  <c r="I376" i="32"/>
  <c r="L376" i="32" s="1"/>
  <c r="S374" i="32"/>
  <c r="Q374" i="32"/>
  <c r="O374" i="32"/>
  <c r="V373" i="32"/>
  <c r="L373" i="32"/>
  <c r="N373" i="32" s="1"/>
  <c r="K373" i="32"/>
  <c r="T373" i="32" s="1"/>
  <c r="I373" i="32"/>
  <c r="V372" i="32"/>
  <c r="U372" i="32"/>
  <c r="T372" i="32"/>
  <c r="N372" i="32"/>
  <c r="L372" i="32"/>
  <c r="W372" i="32" s="1"/>
  <c r="K372" i="32"/>
  <c r="I372" i="32"/>
  <c r="V371" i="32"/>
  <c r="U371" i="32"/>
  <c r="T371" i="32"/>
  <c r="K371" i="32"/>
  <c r="I371" i="32"/>
  <c r="L371" i="32" s="1"/>
  <c r="V370" i="32"/>
  <c r="K370" i="32"/>
  <c r="T370" i="32" s="1"/>
  <c r="I370" i="32"/>
  <c r="L370" i="32" s="1"/>
  <c r="V369" i="32"/>
  <c r="L369" i="32"/>
  <c r="N369" i="32" s="1"/>
  <c r="K369" i="32"/>
  <c r="T369" i="32" s="1"/>
  <c r="I369" i="32"/>
  <c r="V368" i="32"/>
  <c r="U368" i="32"/>
  <c r="T368" i="32"/>
  <c r="N368" i="32"/>
  <c r="K368" i="32"/>
  <c r="I368" i="32"/>
  <c r="L368" i="32" s="1"/>
  <c r="W368" i="32" s="1"/>
  <c r="V367" i="32"/>
  <c r="V374" i="32" s="1"/>
  <c r="U367" i="32"/>
  <c r="N367" i="32"/>
  <c r="L367" i="32"/>
  <c r="W367" i="32" s="1"/>
  <c r="K367" i="32"/>
  <c r="T367" i="32" s="1"/>
  <c r="I367" i="32"/>
  <c r="S365" i="32"/>
  <c r="Q365" i="32"/>
  <c r="O365" i="32"/>
  <c r="V364" i="32"/>
  <c r="K364" i="32"/>
  <c r="U364" i="32" s="1"/>
  <c r="I364" i="32"/>
  <c r="L364" i="32" s="1"/>
  <c r="V363" i="32"/>
  <c r="K363" i="32"/>
  <c r="U363" i="32" s="1"/>
  <c r="I363" i="32"/>
  <c r="L363" i="32" s="1"/>
  <c r="V362" i="32"/>
  <c r="U362" i="32"/>
  <c r="T362" i="32"/>
  <c r="L362" i="32"/>
  <c r="K362" i="32"/>
  <c r="I362" i="32"/>
  <c r="V361" i="32"/>
  <c r="U361" i="32"/>
  <c r="T361" i="32"/>
  <c r="L361" i="32"/>
  <c r="N361" i="32" s="1"/>
  <c r="K361" i="32"/>
  <c r="I361" i="32"/>
  <c r="V360" i="32"/>
  <c r="T360" i="32"/>
  <c r="N360" i="32"/>
  <c r="L360" i="32"/>
  <c r="W360" i="32" s="1"/>
  <c r="K360" i="32"/>
  <c r="U360" i="32" s="1"/>
  <c r="I360" i="32"/>
  <c r="V359" i="32"/>
  <c r="U359" i="32"/>
  <c r="T359" i="32"/>
  <c r="K359" i="32"/>
  <c r="I359" i="32"/>
  <c r="L359" i="32" s="1"/>
  <c r="V358" i="32"/>
  <c r="V365" i="32" s="1"/>
  <c r="K358" i="32"/>
  <c r="U358" i="32" s="1"/>
  <c r="U365" i="32" s="1"/>
  <c r="I358" i="32"/>
  <c r="L358" i="32" s="1"/>
  <c r="S356" i="32"/>
  <c r="Q356" i="32"/>
  <c r="O356" i="32"/>
  <c r="V355" i="32"/>
  <c r="N355" i="32"/>
  <c r="K355" i="32"/>
  <c r="U355" i="32" s="1"/>
  <c r="I355" i="32"/>
  <c r="L355" i="32" s="1"/>
  <c r="V354" i="32"/>
  <c r="U354" i="32"/>
  <c r="L354" i="32"/>
  <c r="N354" i="32" s="1"/>
  <c r="K354" i="32"/>
  <c r="T354" i="32" s="1"/>
  <c r="I354" i="32"/>
  <c r="V353" i="32"/>
  <c r="U353" i="32"/>
  <c r="T353" i="32"/>
  <c r="K353" i="32"/>
  <c r="I353" i="32"/>
  <c r="L353" i="32" s="1"/>
  <c r="V352" i="32"/>
  <c r="K352" i="32"/>
  <c r="U352" i="32" s="1"/>
  <c r="I352" i="32"/>
  <c r="L352" i="32" s="1"/>
  <c r="V351" i="32"/>
  <c r="T351" i="32"/>
  <c r="L351" i="32"/>
  <c r="K351" i="32"/>
  <c r="U351" i="32" s="1"/>
  <c r="I351" i="32"/>
  <c r="V350" i="32"/>
  <c r="U350" i="32"/>
  <c r="T350" i="32"/>
  <c r="K350" i="32"/>
  <c r="I350" i="32"/>
  <c r="L350" i="32" s="1"/>
  <c r="V349" i="32"/>
  <c r="V356" i="32" s="1"/>
  <c r="K349" i="32"/>
  <c r="U349" i="32" s="1"/>
  <c r="U356" i="32" s="1"/>
  <c r="I349" i="32"/>
  <c r="L349" i="32" s="1"/>
  <c r="S347" i="32"/>
  <c r="Q347" i="32"/>
  <c r="O347" i="32"/>
  <c r="V346" i="32"/>
  <c r="U346" i="32"/>
  <c r="K346" i="32"/>
  <c r="T346" i="32" s="1"/>
  <c r="I346" i="32"/>
  <c r="L346" i="32" s="1"/>
  <c r="V345" i="32"/>
  <c r="L345" i="32"/>
  <c r="N345" i="32" s="1"/>
  <c r="K345" i="32"/>
  <c r="I345" i="32"/>
  <c r="V344" i="32"/>
  <c r="U344" i="32"/>
  <c r="T344" i="32"/>
  <c r="N344" i="32"/>
  <c r="L344" i="32"/>
  <c r="W344" i="32" s="1"/>
  <c r="K344" i="32"/>
  <c r="I344" i="32"/>
  <c r="V343" i="32"/>
  <c r="U343" i="32"/>
  <c r="K343" i="32"/>
  <c r="T343" i="32" s="1"/>
  <c r="I343" i="32"/>
  <c r="L343" i="32" s="1"/>
  <c r="V342" i="32"/>
  <c r="L342" i="32"/>
  <c r="N342" i="32" s="1"/>
  <c r="K342" i="32"/>
  <c r="I342" i="32"/>
  <c r="V341" i="32"/>
  <c r="U341" i="32"/>
  <c r="T341" i="32"/>
  <c r="N341" i="32"/>
  <c r="L341" i="32"/>
  <c r="K341" i="32"/>
  <c r="I341" i="32"/>
  <c r="V340" i="32"/>
  <c r="U340" i="32"/>
  <c r="K340" i="32"/>
  <c r="T340" i="32" s="1"/>
  <c r="I340" i="32"/>
  <c r="L340" i="32" s="1"/>
  <c r="S338" i="32"/>
  <c r="Q338" i="32"/>
  <c r="O338" i="32"/>
  <c r="V337" i="32"/>
  <c r="U337" i="32"/>
  <c r="T337" i="32"/>
  <c r="K337" i="32"/>
  <c r="I337" i="32"/>
  <c r="L337" i="32" s="1"/>
  <c r="V336" i="32"/>
  <c r="K336" i="32"/>
  <c r="I336" i="32"/>
  <c r="L336" i="32" s="1"/>
  <c r="V335" i="32"/>
  <c r="T335" i="32"/>
  <c r="N335" i="32"/>
  <c r="L335" i="32"/>
  <c r="K335" i="32"/>
  <c r="U335" i="32" s="1"/>
  <c r="I335" i="32"/>
  <c r="V334" i="32"/>
  <c r="U334" i="32"/>
  <c r="T334" i="32"/>
  <c r="K334" i="32"/>
  <c r="I334" i="32"/>
  <c r="L334" i="32" s="1"/>
  <c r="V333" i="32"/>
  <c r="K333" i="32"/>
  <c r="I333" i="32"/>
  <c r="L333" i="32" s="1"/>
  <c r="V332" i="32"/>
  <c r="T332" i="32"/>
  <c r="N332" i="32"/>
  <c r="L332" i="32"/>
  <c r="K332" i="32"/>
  <c r="U332" i="32" s="1"/>
  <c r="I332" i="32"/>
  <c r="V331" i="32"/>
  <c r="U331" i="32"/>
  <c r="T331" i="32"/>
  <c r="K331" i="32"/>
  <c r="I331" i="32"/>
  <c r="L331" i="32" s="1"/>
  <c r="S329" i="32"/>
  <c r="Q329" i="32"/>
  <c r="O329" i="32"/>
  <c r="V328" i="32"/>
  <c r="U328" i="32"/>
  <c r="T328" i="32"/>
  <c r="N328" i="32"/>
  <c r="L328" i="32"/>
  <c r="K328" i="32"/>
  <c r="I328" i="32"/>
  <c r="V327" i="32"/>
  <c r="U327" i="32"/>
  <c r="K327" i="32"/>
  <c r="T327" i="32" s="1"/>
  <c r="I327" i="32"/>
  <c r="L327" i="32" s="1"/>
  <c r="N327" i="32" s="1"/>
  <c r="V326" i="32"/>
  <c r="N326" i="32"/>
  <c r="L326" i="32"/>
  <c r="K326" i="32"/>
  <c r="I326" i="32"/>
  <c r="V325" i="32"/>
  <c r="U325" i="32"/>
  <c r="T325" i="32"/>
  <c r="N325" i="32"/>
  <c r="L325" i="32"/>
  <c r="K325" i="32"/>
  <c r="I325" i="32"/>
  <c r="V324" i="32"/>
  <c r="V329" i="32" s="1"/>
  <c r="U324" i="32"/>
  <c r="K324" i="32"/>
  <c r="T324" i="32" s="1"/>
  <c r="I324" i="32"/>
  <c r="L324" i="32" s="1"/>
  <c r="N324" i="32" s="1"/>
  <c r="V323" i="32"/>
  <c r="N323" i="32"/>
  <c r="N329" i="32" s="1"/>
  <c r="L323" i="32"/>
  <c r="K323" i="32"/>
  <c r="I323" i="32"/>
  <c r="V322" i="32"/>
  <c r="U322" i="32"/>
  <c r="T322" i="32"/>
  <c r="N322" i="32"/>
  <c r="L322" i="32"/>
  <c r="K322" i="32"/>
  <c r="I322" i="32"/>
  <c r="V320" i="32"/>
  <c r="S320" i="32"/>
  <c r="Q320" i="32"/>
  <c r="O320" i="32"/>
  <c r="V319" i="32"/>
  <c r="T319" i="32"/>
  <c r="N319" i="32"/>
  <c r="L319" i="32"/>
  <c r="K319" i="32"/>
  <c r="U319" i="32" s="1"/>
  <c r="I319" i="32"/>
  <c r="V318" i="32"/>
  <c r="U318" i="32"/>
  <c r="T318" i="32"/>
  <c r="K318" i="32"/>
  <c r="I318" i="32"/>
  <c r="L318" i="32" s="1"/>
  <c r="V317" i="32"/>
  <c r="K317" i="32"/>
  <c r="I317" i="32"/>
  <c r="L317" i="32" s="1"/>
  <c r="V316" i="32"/>
  <c r="T316" i="32"/>
  <c r="N316" i="32"/>
  <c r="L316" i="32"/>
  <c r="K316" i="32"/>
  <c r="U316" i="32" s="1"/>
  <c r="I316" i="32"/>
  <c r="V315" i="32"/>
  <c r="U315" i="32"/>
  <c r="T315" i="32"/>
  <c r="K315" i="32"/>
  <c r="I315" i="32"/>
  <c r="L315" i="32" s="1"/>
  <c r="V314" i="32"/>
  <c r="L314" i="32"/>
  <c r="N314" i="32" s="1"/>
  <c r="K314" i="32"/>
  <c r="I314" i="32"/>
  <c r="V313" i="32"/>
  <c r="T313" i="32"/>
  <c r="L313" i="32"/>
  <c r="K313" i="32"/>
  <c r="U313" i="32" s="1"/>
  <c r="I313" i="32"/>
  <c r="S311" i="32"/>
  <c r="Q311" i="32"/>
  <c r="O311" i="32"/>
  <c r="V310" i="32"/>
  <c r="N310" i="32"/>
  <c r="L310" i="32"/>
  <c r="K310" i="32"/>
  <c r="I310" i="32"/>
  <c r="V309" i="32"/>
  <c r="U309" i="32"/>
  <c r="T309" i="32"/>
  <c r="N309" i="32"/>
  <c r="L309" i="32"/>
  <c r="K309" i="32"/>
  <c r="I309" i="32"/>
  <c r="V308" i="32"/>
  <c r="T308" i="32"/>
  <c r="K308" i="32"/>
  <c r="U308" i="32" s="1"/>
  <c r="W308" i="32" s="1"/>
  <c r="I308" i="32"/>
  <c r="L308" i="32" s="1"/>
  <c r="N308" i="32" s="1"/>
  <c r="V307" i="32"/>
  <c r="L307" i="32"/>
  <c r="N307" i="32" s="1"/>
  <c r="K307" i="32"/>
  <c r="I307" i="32"/>
  <c r="V306" i="32"/>
  <c r="U306" i="32"/>
  <c r="T306" i="32"/>
  <c r="K306" i="32"/>
  <c r="I306" i="32"/>
  <c r="L306" i="32" s="1"/>
  <c r="V305" i="32"/>
  <c r="L305" i="32"/>
  <c r="N305" i="32" s="1"/>
  <c r="K305" i="32"/>
  <c r="U305" i="32" s="1"/>
  <c r="I305" i="32"/>
  <c r="V304" i="32"/>
  <c r="V311" i="32" s="1"/>
  <c r="L304" i="32"/>
  <c r="L311" i="32" s="1"/>
  <c r="K304" i="32"/>
  <c r="U304" i="32" s="1"/>
  <c r="I304" i="32"/>
  <c r="S302" i="32"/>
  <c r="Q302" i="32"/>
  <c r="O302" i="32"/>
  <c r="V301" i="32"/>
  <c r="U301" i="32"/>
  <c r="L301" i="32"/>
  <c r="K301" i="32"/>
  <c r="T301" i="32" s="1"/>
  <c r="I301" i="32"/>
  <c r="V300" i="32"/>
  <c r="L300" i="32"/>
  <c r="N300" i="32" s="1"/>
  <c r="K300" i="32"/>
  <c r="T300" i="32" s="1"/>
  <c r="I300" i="32"/>
  <c r="V299" i="32"/>
  <c r="V302" i="32" s="1"/>
  <c r="T299" i="32"/>
  <c r="N299" i="32"/>
  <c r="K299" i="32"/>
  <c r="U299" i="32" s="1"/>
  <c r="I299" i="32"/>
  <c r="L299" i="32" s="1"/>
  <c r="W299" i="32" s="1"/>
  <c r="V298" i="32"/>
  <c r="U298" i="32"/>
  <c r="K298" i="32"/>
  <c r="T298" i="32" s="1"/>
  <c r="I298" i="32"/>
  <c r="L298" i="32" s="1"/>
  <c r="V297" i="32"/>
  <c r="U297" i="32"/>
  <c r="T297" i="32"/>
  <c r="L297" i="32"/>
  <c r="K297" i="32"/>
  <c r="I297" i="32"/>
  <c r="V296" i="32"/>
  <c r="T296" i="32"/>
  <c r="K296" i="32"/>
  <c r="U296" i="32" s="1"/>
  <c r="I296" i="32"/>
  <c r="L296" i="32" s="1"/>
  <c r="N296" i="32" s="1"/>
  <c r="V295" i="32"/>
  <c r="L295" i="32"/>
  <c r="L302" i="32" s="1"/>
  <c r="K295" i="32"/>
  <c r="T295" i="32" s="1"/>
  <c r="I295" i="32"/>
  <c r="S293" i="32"/>
  <c r="Q293" i="32"/>
  <c r="O293" i="32"/>
  <c r="V292" i="32"/>
  <c r="U292" i="32"/>
  <c r="T292" i="32"/>
  <c r="K292" i="32"/>
  <c r="I292" i="32"/>
  <c r="L292" i="32" s="1"/>
  <c r="V291" i="32"/>
  <c r="T291" i="32"/>
  <c r="K291" i="32"/>
  <c r="U291" i="32" s="1"/>
  <c r="I291" i="32"/>
  <c r="L291" i="32" s="1"/>
  <c r="V290" i="32"/>
  <c r="U290" i="32"/>
  <c r="T290" i="32"/>
  <c r="L290" i="32"/>
  <c r="N290" i="32" s="1"/>
  <c r="K290" i="32"/>
  <c r="I290" i="32"/>
  <c r="V289" i="32"/>
  <c r="T289" i="32"/>
  <c r="K289" i="32"/>
  <c r="U289" i="32" s="1"/>
  <c r="I289" i="32"/>
  <c r="L289" i="32" s="1"/>
  <c r="V288" i="32"/>
  <c r="L288" i="32"/>
  <c r="N288" i="32" s="1"/>
  <c r="K288" i="32"/>
  <c r="U288" i="32" s="1"/>
  <c r="I288" i="32"/>
  <c r="V287" i="32"/>
  <c r="U287" i="32"/>
  <c r="T287" i="32"/>
  <c r="L287" i="32"/>
  <c r="K287" i="32"/>
  <c r="I287" i="32"/>
  <c r="V286" i="32"/>
  <c r="U286" i="32"/>
  <c r="T286" i="32"/>
  <c r="K286" i="32"/>
  <c r="I286" i="32"/>
  <c r="L286" i="32" s="1"/>
  <c r="S284" i="32"/>
  <c r="Q284" i="32"/>
  <c r="O284" i="32"/>
  <c r="V283" i="32"/>
  <c r="U283" i="32"/>
  <c r="N283" i="32"/>
  <c r="K283" i="32"/>
  <c r="T283" i="32" s="1"/>
  <c r="I283" i="32"/>
  <c r="L283" i="32" s="1"/>
  <c r="V282" i="32"/>
  <c r="K282" i="32"/>
  <c r="T282" i="32" s="1"/>
  <c r="I282" i="32"/>
  <c r="L282" i="32" s="1"/>
  <c r="V281" i="32"/>
  <c r="U281" i="32"/>
  <c r="L281" i="32"/>
  <c r="N281" i="32" s="1"/>
  <c r="K281" i="32"/>
  <c r="T281" i="32" s="1"/>
  <c r="I281" i="32"/>
  <c r="V280" i="32"/>
  <c r="U280" i="32"/>
  <c r="T280" i="32"/>
  <c r="K280" i="32"/>
  <c r="I280" i="32"/>
  <c r="L280" i="32" s="1"/>
  <c r="V279" i="32"/>
  <c r="V284" i="32" s="1"/>
  <c r="U279" i="32"/>
  <c r="K279" i="32"/>
  <c r="T279" i="32" s="1"/>
  <c r="I279" i="32"/>
  <c r="L279" i="32" s="1"/>
  <c r="V278" i="32"/>
  <c r="N278" i="32"/>
  <c r="L278" i="32"/>
  <c r="K278" i="32"/>
  <c r="U278" i="32" s="1"/>
  <c r="I278" i="32"/>
  <c r="V277" i="32"/>
  <c r="N277" i="32"/>
  <c r="K277" i="32"/>
  <c r="U277" i="32" s="1"/>
  <c r="I277" i="32"/>
  <c r="L277" i="32" s="1"/>
  <c r="S275" i="32"/>
  <c r="Q275" i="32"/>
  <c r="O275" i="32"/>
  <c r="V274" i="32"/>
  <c r="U274" i="32"/>
  <c r="T274" i="32"/>
  <c r="K274" i="32"/>
  <c r="I274" i="32"/>
  <c r="L274" i="32" s="1"/>
  <c r="V273" i="32"/>
  <c r="U273" i="32"/>
  <c r="L273" i="32"/>
  <c r="N273" i="32" s="1"/>
  <c r="K273" i="32"/>
  <c r="T273" i="32" s="1"/>
  <c r="I273" i="32"/>
  <c r="V272" i="32"/>
  <c r="K272" i="32"/>
  <c r="U272" i="32" s="1"/>
  <c r="I272" i="32"/>
  <c r="L272" i="32" s="1"/>
  <c r="N272" i="32" s="1"/>
  <c r="V271" i="32"/>
  <c r="U271" i="32"/>
  <c r="T271" i="32"/>
  <c r="L271" i="32"/>
  <c r="K271" i="32"/>
  <c r="I271" i="32"/>
  <c r="V270" i="32"/>
  <c r="V275" i="32" s="1"/>
  <c r="T270" i="32"/>
  <c r="L270" i="32"/>
  <c r="K270" i="32"/>
  <c r="U270" i="32" s="1"/>
  <c r="I270" i="32"/>
  <c r="V269" i="32"/>
  <c r="T269" i="32"/>
  <c r="K269" i="32"/>
  <c r="U269" i="32" s="1"/>
  <c r="I269" i="32"/>
  <c r="L269" i="32" s="1"/>
  <c r="V268" i="32"/>
  <c r="U268" i="32"/>
  <c r="T268" i="32"/>
  <c r="K268" i="32"/>
  <c r="I268" i="32"/>
  <c r="L268" i="32" s="1"/>
  <c r="S266" i="32"/>
  <c r="Q266" i="32"/>
  <c r="O266" i="32"/>
  <c r="V265" i="32"/>
  <c r="U265" i="32"/>
  <c r="T265" i="32"/>
  <c r="N265" i="32"/>
  <c r="L265" i="32"/>
  <c r="K265" i="32"/>
  <c r="I265" i="32"/>
  <c r="V264" i="32"/>
  <c r="U264" i="32"/>
  <c r="K264" i="32"/>
  <c r="T264" i="32" s="1"/>
  <c r="I264" i="32"/>
  <c r="L264" i="32" s="1"/>
  <c r="V263" i="32"/>
  <c r="V266" i="32" s="1"/>
  <c r="U263" i="32"/>
  <c r="L263" i="32"/>
  <c r="K263" i="32"/>
  <c r="T263" i="32" s="1"/>
  <c r="I263" i="32"/>
  <c r="V262" i="32"/>
  <c r="L262" i="32"/>
  <c r="N262" i="32" s="1"/>
  <c r="K262" i="32"/>
  <c r="U262" i="32" s="1"/>
  <c r="I262" i="32"/>
  <c r="V261" i="32"/>
  <c r="T261" i="32"/>
  <c r="N261" i="32"/>
  <c r="K261" i="32"/>
  <c r="U261" i="32" s="1"/>
  <c r="I261" i="32"/>
  <c r="L261" i="32" s="1"/>
  <c r="V260" i="32"/>
  <c r="U260" i="32"/>
  <c r="K260" i="32"/>
  <c r="T260" i="32" s="1"/>
  <c r="I260" i="32"/>
  <c r="L260" i="32" s="1"/>
  <c r="N260" i="32" s="1"/>
  <c r="V259" i="32"/>
  <c r="U259" i="32"/>
  <c r="T259" i="32"/>
  <c r="L259" i="32"/>
  <c r="K259" i="32"/>
  <c r="I259" i="32"/>
  <c r="S257" i="32"/>
  <c r="Q257" i="32"/>
  <c r="O257" i="32"/>
  <c r="V256" i="32"/>
  <c r="T256" i="32"/>
  <c r="K256" i="32"/>
  <c r="U256" i="32" s="1"/>
  <c r="I256" i="32"/>
  <c r="L256" i="32" s="1"/>
  <c r="N256" i="32" s="1"/>
  <c r="V255" i="32"/>
  <c r="U255" i="32"/>
  <c r="T255" i="32"/>
  <c r="K255" i="32"/>
  <c r="I255" i="32"/>
  <c r="L255" i="32" s="1"/>
  <c r="V254" i="32"/>
  <c r="U254" i="32"/>
  <c r="L254" i="32"/>
  <c r="K254" i="32"/>
  <c r="T254" i="32" s="1"/>
  <c r="I254" i="32"/>
  <c r="V253" i="32"/>
  <c r="N253" i="32"/>
  <c r="K253" i="32"/>
  <c r="U253" i="32" s="1"/>
  <c r="I253" i="32"/>
  <c r="L253" i="32" s="1"/>
  <c r="V252" i="32"/>
  <c r="U252" i="32"/>
  <c r="T252" i="32"/>
  <c r="L252" i="32"/>
  <c r="K252" i="32"/>
  <c r="I252" i="32"/>
  <c r="V251" i="32"/>
  <c r="T251" i="32"/>
  <c r="L251" i="32"/>
  <c r="K251" i="32"/>
  <c r="U251" i="32" s="1"/>
  <c r="I251" i="32"/>
  <c r="V250" i="32"/>
  <c r="T250" i="32"/>
  <c r="N250" i="32"/>
  <c r="K250" i="32"/>
  <c r="U250" i="32" s="1"/>
  <c r="U257" i="32" s="1"/>
  <c r="I250" i="32"/>
  <c r="L250" i="32" s="1"/>
  <c r="W250" i="32" s="1"/>
  <c r="S248" i="32"/>
  <c r="Q248" i="32"/>
  <c r="O248" i="32"/>
  <c r="V247" i="32"/>
  <c r="K247" i="32"/>
  <c r="I247" i="32"/>
  <c r="L247" i="32" s="1"/>
  <c r="N247" i="32" s="1"/>
  <c r="V246" i="32"/>
  <c r="U246" i="32"/>
  <c r="N246" i="32"/>
  <c r="L246" i="32"/>
  <c r="K246" i="32"/>
  <c r="T246" i="32" s="1"/>
  <c r="I246" i="32"/>
  <c r="V245" i="32"/>
  <c r="U245" i="32"/>
  <c r="T245" i="32"/>
  <c r="K245" i="32"/>
  <c r="I245" i="32"/>
  <c r="L245" i="32" s="1"/>
  <c r="N245" i="32" s="1"/>
  <c r="V244" i="32"/>
  <c r="K244" i="32"/>
  <c r="T244" i="32" s="1"/>
  <c r="I244" i="32"/>
  <c r="L244" i="32" s="1"/>
  <c r="V243" i="32"/>
  <c r="N243" i="32"/>
  <c r="L243" i="32"/>
  <c r="K243" i="32"/>
  <c r="I243" i="32"/>
  <c r="V242" i="32"/>
  <c r="U242" i="32"/>
  <c r="N242" i="32"/>
  <c r="K242" i="32"/>
  <c r="T242" i="32" s="1"/>
  <c r="I242" i="32"/>
  <c r="L242" i="32" s="1"/>
  <c r="V241" i="32"/>
  <c r="N241" i="32"/>
  <c r="L241" i="32"/>
  <c r="L248" i="32" s="1"/>
  <c r="K241" i="32"/>
  <c r="T241" i="32" s="1"/>
  <c r="I241" i="32"/>
  <c r="S239" i="32"/>
  <c r="Q239" i="32"/>
  <c r="O239" i="32"/>
  <c r="V238" i="32"/>
  <c r="K238" i="32"/>
  <c r="T238" i="32" s="1"/>
  <c r="I238" i="32"/>
  <c r="L238" i="32" s="1"/>
  <c r="V237" i="32"/>
  <c r="T237" i="32"/>
  <c r="K237" i="32"/>
  <c r="U237" i="32" s="1"/>
  <c r="I237" i="32"/>
  <c r="L237" i="32" s="1"/>
  <c r="V236" i="32"/>
  <c r="U236" i="32"/>
  <c r="T236" i="32"/>
  <c r="K236" i="32"/>
  <c r="I236" i="32"/>
  <c r="L236" i="32" s="1"/>
  <c r="V235" i="32"/>
  <c r="L235" i="32"/>
  <c r="K235" i="32"/>
  <c r="T235" i="32" s="1"/>
  <c r="I235" i="32"/>
  <c r="V234" i="32"/>
  <c r="N234" i="32"/>
  <c r="L234" i="32"/>
  <c r="K234" i="32"/>
  <c r="U234" i="32" s="1"/>
  <c r="I234" i="32"/>
  <c r="V233" i="32"/>
  <c r="U233" i="32"/>
  <c r="T233" i="32"/>
  <c r="K233" i="32"/>
  <c r="I233" i="32"/>
  <c r="L233" i="32" s="1"/>
  <c r="N233" i="32" s="1"/>
  <c r="V232" i="32"/>
  <c r="V239" i="32" s="1"/>
  <c r="U232" i="32"/>
  <c r="K232" i="32"/>
  <c r="T232" i="32" s="1"/>
  <c r="I232" i="32"/>
  <c r="L232" i="32" s="1"/>
  <c r="S230" i="32"/>
  <c r="Q230" i="32"/>
  <c r="O230" i="32"/>
  <c r="V229" i="32"/>
  <c r="K229" i="32"/>
  <c r="U229" i="32" s="1"/>
  <c r="I229" i="32"/>
  <c r="L229" i="32" s="1"/>
  <c r="N229" i="32" s="1"/>
  <c r="V228" i="32"/>
  <c r="L228" i="32"/>
  <c r="K228" i="32"/>
  <c r="T228" i="32" s="1"/>
  <c r="I228" i="32"/>
  <c r="V227" i="32"/>
  <c r="U227" i="32"/>
  <c r="T227" i="32"/>
  <c r="N227" i="32"/>
  <c r="L227" i="32"/>
  <c r="W227" i="32" s="1"/>
  <c r="K227" i="32"/>
  <c r="I227" i="32"/>
  <c r="V226" i="32"/>
  <c r="U226" i="32"/>
  <c r="K226" i="32"/>
  <c r="T226" i="32" s="1"/>
  <c r="I226" i="32"/>
  <c r="L226" i="32" s="1"/>
  <c r="V225" i="32"/>
  <c r="U225" i="32"/>
  <c r="K225" i="32"/>
  <c r="T225" i="32" s="1"/>
  <c r="I225" i="32"/>
  <c r="L225" i="32" s="1"/>
  <c r="V224" i="32"/>
  <c r="L224" i="32"/>
  <c r="N224" i="32" s="1"/>
  <c r="K224" i="32"/>
  <c r="U224" i="32" s="1"/>
  <c r="I224" i="32"/>
  <c r="V223" i="32"/>
  <c r="V230" i="32" s="1"/>
  <c r="T223" i="32"/>
  <c r="N223" i="32"/>
  <c r="K223" i="32"/>
  <c r="U223" i="32" s="1"/>
  <c r="I223" i="32"/>
  <c r="L223" i="32" s="1"/>
  <c r="S221" i="32"/>
  <c r="Q221" i="32"/>
  <c r="O221" i="32"/>
  <c r="V220" i="32"/>
  <c r="U220" i="32"/>
  <c r="T220" i="32"/>
  <c r="K220" i="32"/>
  <c r="I220" i="32"/>
  <c r="L220" i="32" s="1"/>
  <c r="W219" i="32"/>
  <c r="V219" i="32"/>
  <c r="T219" i="32"/>
  <c r="K219" i="32"/>
  <c r="U219" i="32" s="1"/>
  <c r="I219" i="32"/>
  <c r="L219" i="32" s="1"/>
  <c r="N219" i="32" s="1"/>
  <c r="V218" i="32"/>
  <c r="T218" i="32"/>
  <c r="K218" i="32"/>
  <c r="U218" i="32" s="1"/>
  <c r="I218" i="32"/>
  <c r="L218" i="32" s="1"/>
  <c r="V217" i="32"/>
  <c r="U217" i="32"/>
  <c r="T217" i="32"/>
  <c r="N217" i="32"/>
  <c r="L217" i="32"/>
  <c r="K217" i="32"/>
  <c r="I217" i="32"/>
  <c r="V216" i="32"/>
  <c r="U216" i="32"/>
  <c r="T216" i="32"/>
  <c r="K216" i="32"/>
  <c r="I216" i="32"/>
  <c r="L216" i="32" s="1"/>
  <c r="V215" i="32"/>
  <c r="K215" i="32"/>
  <c r="U215" i="32" s="1"/>
  <c r="I215" i="32"/>
  <c r="L215" i="32" s="1"/>
  <c r="N215" i="32" s="1"/>
  <c r="V214" i="32"/>
  <c r="V221" i="32" s="1"/>
  <c r="U214" i="32"/>
  <c r="U221" i="32" s="1"/>
  <c r="T214" i="32"/>
  <c r="K214" i="32"/>
  <c r="I214" i="32"/>
  <c r="L214" i="32" s="1"/>
  <c r="S212" i="32"/>
  <c r="Q212" i="32"/>
  <c r="O212" i="32"/>
  <c r="V211" i="32"/>
  <c r="N211" i="32"/>
  <c r="L211" i="32"/>
  <c r="K211" i="32"/>
  <c r="T211" i="32" s="1"/>
  <c r="I211" i="32"/>
  <c r="V210" i="32"/>
  <c r="U210" i="32"/>
  <c r="N210" i="32"/>
  <c r="K210" i="32"/>
  <c r="T210" i="32" s="1"/>
  <c r="I210" i="32"/>
  <c r="L210" i="32" s="1"/>
  <c r="W210" i="32" s="1"/>
  <c r="V209" i="32"/>
  <c r="K209" i="32"/>
  <c r="I209" i="32"/>
  <c r="L209" i="32" s="1"/>
  <c r="N209" i="32" s="1"/>
  <c r="V208" i="32"/>
  <c r="L208" i="32"/>
  <c r="N208" i="32" s="1"/>
  <c r="K208" i="32"/>
  <c r="T208" i="32" s="1"/>
  <c r="I208" i="32"/>
  <c r="V207" i="32"/>
  <c r="U207" i="32"/>
  <c r="T207" i="32"/>
  <c r="N207" i="32"/>
  <c r="K207" i="32"/>
  <c r="I207" i="32"/>
  <c r="L207" i="32" s="1"/>
  <c r="W207" i="32" s="1"/>
  <c r="V206" i="32"/>
  <c r="V212" i="32" s="1"/>
  <c r="N206" i="32"/>
  <c r="K206" i="32"/>
  <c r="T206" i="32" s="1"/>
  <c r="I206" i="32"/>
  <c r="L206" i="32" s="1"/>
  <c r="V205" i="32"/>
  <c r="N205" i="32"/>
  <c r="L205" i="32"/>
  <c r="L212" i="32" s="1"/>
  <c r="K205" i="32"/>
  <c r="T205" i="32" s="1"/>
  <c r="I205" i="32"/>
  <c r="S203" i="32"/>
  <c r="Q203" i="32"/>
  <c r="O203" i="32"/>
  <c r="V202" i="32"/>
  <c r="N202" i="32"/>
  <c r="K202" i="32"/>
  <c r="U202" i="32" s="1"/>
  <c r="I202" i="32"/>
  <c r="L202" i="32" s="1"/>
  <c r="V201" i="32"/>
  <c r="U201" i="32"/>
  <c r="T201" i="32"/>
  <c r="L201" i="32"/>
  <c r="K201" i="32"/>
  <c r="I201" i="32"/>
  <c r="V200" i="32"/>
  <c r="K200" i="32"/>
  <c r="U200" i="32" s="1"/>
  <c r="I200" i="32"/>
  <c r="L200" i="32" s="1"/>
  <c r="N200" i="32" s="1"/>
  <c r="V199" i="32"/>
  <c r="K199" i="32"/>
  <c r="U199" i="32" s="1"/>
  <c r="I199" i="32"/>
  <c r="L199" i="32" s="1"/>
  <c r="V198" i="32"/>
  <c r="U198" i="32"/>
  <c r="T198" i="32"/>
  <c r="L198" i="32"/>
  <c r="K198" i="32"/>
  <c r="I198" i="32"/>
  <c r="V197" i="32"/>
  <c r="T197" i="32"/>
  <c r="N197" i="32"/>
  <c r="K197" i="32"/>
  <c r="U197" i="32" s="1"/>
  <c r="I197" i="32"/>
  <c r="L197" i="32" s="1"/>
  <c r="W197" i="32" s="1"/>
  <c r="V196" i="32"/>
  <c r="U196" i="32"/>
  <c r="U203" i="32" s="1"/>
  <c r="K196" i="32"/>
  <c r="T196" i="32" s="1"/>
  <c r="I196" i="32"/>
  <c r="L196" i="32" s="1"/>
  <c r="S194" i="32"/>
  <c r="Q194" i="32"/>
  <c r="O194" i="32"/>
  <c r="V193" i="32"/>
  <c r="U193" i="32"/>
  <c r="K193" i="32"/>
  <c r="T193" i="32" s="1"/>
  <c r="I193" i="32"/>
  <c r="L193" i="32" s="1"/>
  <c r="V192" i="32"/>
  <c r="K192" i="32"/>
  <c r="U192" i="32" s="1"/>
  <c r="I192" i="32"/>
  <c r="L192" i="32" s="1"/>
  <c r="V191" i="32"/>
  <c r="U191" i="32"/>
  <c r="T191" i="32"/>
  <c r="L191" i="32"/>
  <c r="K191" i="32"/>
  <c r="I191" i="32"/>
  <c r="V190" i="32"/>
  <c r="T190" i="32"/>
  <c r="L190" i="32"/>
  <c r="N190" i="32" s="1"/>
  <c r="K190" i="32"/>
  <c r="U190" i="32" s="1"/>
  <c r="I190" i="32"/>
  <c r="V189" i="32"/>
  <c r="T189" i="32"/>
  <c r="K189" i="32"/>
  <c r="U189" i="32" s="1"/>
  <c r="I189" i="32"/>
  <c r="L189" i="32" s="1"/>
  <c r="V188" i="32"/>
  <c r="U188" i="32"/>
  <c r="T188" i="32"/>
  <c r="K188" i="32"/>
  <c r="I188" i="32"/>
  <c r="L188" i="32" s="1"/>
  <c r="V187" i="32"/>
  <c r="V194" i="32" s="1"/>
  <c r="U187" i="32"/>
  <c r="K187" i="32"/>
  <c r="T187" i="32" s="1"/>
  <c r="I187" i="32"/>
  <c r="L187" i="32" s="1"/>
  <c r="S185" i="32"/>
  <c r="Q185" i="32"/>
  <c r="O185" i="32"/>
  <c r="V184" i="32"/>
  <c r="N184" i="32"/>
  <c r="K184" i="32"/>
  <c r="U184" i="32" s="1"/>
  <c r="I184" i="32"/>
  <c r="L184" i="32" s="1"/>
  <c r="V183" i="32"/>
  <c r="N183" i="32"/>
  <c r="L183" i="32"/>
  <c r="K183" i="32"/>
  <c r="T183" i="32" s="1"/>
  <c r="I183" i="32"/>
  <c r="V182" i="32"/>
  <c r="U182" i="32"/>
  <c r="T182" i="32"/>
  <c r="W182" i="32" s="1"/>
  <c r="N182" i="32"/>
  <c r="L182" i="32"/>
  <c r="K182" i="32"/>
  <c r="I182" i="32"/>
  <c r="V181" i="32"/>
  <c r="U181" i="32"/>
  <c r="K181" i="32"/>
  <c r="T181" i="32" s="1"/>
  <c r="I181" i="32"/>
  <c r="L181" i="32" s="1"/>
  <c r="N181" i="32" s="1"/>
  <c r="V180" i="32"/>
  <c r="V185" i="32" s="1"/>
  <c r="K180" i="32"/>
  <c r="T180" i="32" s="1"/>
  <c r="I180" i="32"/>
  <c r="L180" i="32" s="1"/>
  <c r="V179" i="32"/>
  <c r="U179" i="32"/>
  <c r="N179" i="32"/>
  <c r="L179" i="32"/>
  <c r="W179" i="32" s="1"/>
  <c r="K179" i="32"/>
  <c r="T179" i="32" s="1"/>
  <c r="I179" i="32"/>
  <c r="V178" i="32"/>
  <c r="U178" i="32"/>
  <c r="T178" i="32"/>
  <c r="K178" i="32"/>
  <c r="I178" i="32"/>
  <c r="L178" i="32" s="1"/>
  <c r="N178" i="32" s="1"/>
  <c r="S176" i="32"/>
  <c r="Q176" i="32"/>
  <c r="O176" i="32"/>
  <c r="V175" i="32"/>
  <c r="U175" i="32"/>
  <c r="T175" i="32"/>
  <c r="K175" i="32"/>
  <c r="I175" i="32"/>
  <c r="L175" i="32" s="1"/>
  <c r="V174" i="32"/>
  <c r="L174" i="32"/>
  <c r="N174" i="32" s="1"/>
  <c r="K174" i="32"/>
  <c r="U174" i="32" s="1"/>
  <c r="I174" i="32"/>
  <c r="V173" i="32"/>
  <c r="N173" i="32"/>
  <c r="L173" i="32"/>
  <c r="K173" i="32"/>
  <c r="U173" i="32" s="1"/>
  <c r="I173" i="32"/>
  <c r="V172" i="32"/>
  <c r="U172" i="32"/>
  <c r="T172" i="32"/>
  <c r="K172" i="32"/>
  <c r="I172" i="32"/>
  <c r="L172" i="32" s="1"/>
  <c r="V171" i="32"/>
  <c r="U171" i="32"/>
  <c r="K171" i="32"/>
  <c r="T171" i="32" s="1"/>
  <c r="I171" i="32"/>
  <c r="L171" i="32" s="1"/>
  <c r="V170" i="32"/>
  <c r="T170" i="32"/>
  <c r="K170" i="32"/>
  <c r="U170" i="32" s="1"/>
  <c r="I170" i="32"/>
  <c r="L170" i="32" s="1"/>
  <c r="V169" i="32"/>
  <c r="V176" i="32" s="1"/>
  <c r="U169" i="32"/>
  <c r="T169" i="32"/>
  <c r="K169" i="32"/>
  <c r="I169" i="32"/>
  <c r="L169" i="32" s="1"/>
  <c r="S167" i="32"/>
  <c r="Q167" i="32"/>
  <c r="O167" i="32"/>
  <c r="V166" i="32"/>
  <c r="U166" i="32"/>
  <c r="T166" i="32"/>
  <c r="L166" i="32"/>
  <c r="K166" i="32"/>
  <c r="I166" i="32"/>
  <c r="V165" i="32"/>
  <c r="K165" i="32"/>
  <c r="T165" i="32" s="1"/>
  <c r="I165" i="32"/>
  <c r="L165" i="32" s="1"/>
  <c r="N165" i="32" s="1"/>
  <c r="V164" i="32"/>
  <c r="L164" i="32"/>
  <c r="N164" i="32" s="1"/>
  <c r="K164" i="32"/>
  <c r="I164" i="32"/>
  <c r="V163" i="32"/>
  <c r="U163" i="32"/>
  <c r="T163" i="32"/>
  <c r="N163" i="32"/>
  <c r="L163" i="32"/>
  <c r="W163" i="32" s="1"/>
  <c r="K163" i="32"/>
  <c r="I163" i="32"/>
  <c r="V162" i="32"/>
  <c r="U162" i="32"/>
  <c r="K162" i="32"/>
  <c r="T162" i="32" s="1"/>
  <c r="I162" i="32"/>
  <c r="L162" i="32" s="1"/>
  <c r="W161" i="32"/>
  <c r="V161" i="32"/>
  <c r="V167" i="32" s="1"/>
  <c r="U161" i="32"/>
  <c r="K161" i="32"/>
  <c r="T161" i="32" s="1"/>
  <c r="I161" i="32"/>
  <c r="L161" i="32" s="1"/>
  <c r="N161" i="32" s="1"/>
  <c r="V160" i="32"/>
  <c r="L160" i="32"/>
  <c r="K160" i="32"/>
  <c r="I160" i="32"/>
  <c r="S158" i="32"/>
  <c r="Q158" i="32"/>
  <c r="O158" i="32"/>
  <c r="V157" i="32"/>
  <c r="T157" i="32"/>
  <c r="K157" i="32"/>
  <c r="U157" i="32" s="1"/>
  <c r="I157" i="32"/>
  <c r="L157" i="32" s="1"/>
  <c r="N157" i="32" s="1"/>
  <c r="V156" i="32"/>
  <c r="U156" i="32"/>
  <c r="T156" i="32"/>
  <c r="K156" i="32"/>
  <c r="I156" i="32"/>
  <c r="L156" i="32" s="1"/>
  <c r="V155" i="32"/>
  <c r="L155" i="32"/>
  <c r="K155" i="32"/>
  <c r="I155" i="32"/>
  <c r="V154" i="32"/>
  <c r="N154" i="32"/>
  <c r="L154" i="32"/>
  <c r="K154" i="32"/>
  <c r="U154" i="32" s="1"/>
  <c r="I154" i="32"/>
  <c r="V153" i="32"/>
  <c r="U153" i="32"/>
  <c r="T153" i="32"/>
  <c r="N153" i="32"/>
  <c r="K153" i="32"/>
  <c r="I153" i="32"/>
  <c r="L153" i="32" s="1"/>
  <c r="V152" i="32"/>
  <c r="U152" i="32"/>
  <c r="K152" i="32"/>
  <c r="T152" i="32" s="1"/>
  <c r="I152" i="32"/>
  <c r="L152" i="32" s="1"/>
  <c r="V151" i="32"/>
  <c r="T151" i="32"/>
  <c r="K151" i="32"/>
  <c r="U151" i="32" s="1"/>
  <c r="I151" i="32"/>
  <c r="L151" i="32" s="1"/>
  <c r="S149" i="32"/>
  <c r="Q149" i="32"/>
  <c r="O149" i="32"/>
  <c r="V148" i="32"/>
  <c r="N148" i="32"/>
  <c r="L148" i="32"/>
  <c r="K148" i="32"/>
  <c r="T148" i="32" s="1"/>
  <c r="I148" i="32"/>
  <c r="V147" i="32"/>
  <c r="U147" i="32"/>
  <c r="T147" i="32"/>
  <c r="N147" i="32"/>
  <c r="L147" i="32"/>
  <c r="K147" i="32"/>
  <c r="I147" i="32"/>
  <c r="W146" i="32"/>
  <c r="V146" i="32"/>
  <c r="V149" i="32" s="1"/>
  <c r="U146" i="32"/>
  <c r="K146" i="32"/>
  <c r="T146" i="32" s="1"/>
  <c r="I146" i="32"/>
  <c r="L146" i="32" s="1"/>
  <c r="N146" i="32" s="1"/>
  <c r="V145" i="32"/>
  <c r="K145" i="32"/>
  <c r="I145" i="32"/>
  <c r="L145" i="32" s="1"/>
  <c r="N145" i="32" s="1"/>
  <c r="V144" i="32"/>
  <c r="U144" i="32"/>
  <c r="L144" i="32"/>
  <c r="K144" i="32"/>
  <c r="T144" i="32" s="1"/>
  <c r="I144" i="32"/>
  <c r="V143" i="32"/>
  <c r="U143" i="32"/>
  <c r="T143" i="32"/>
  <c r="K143" i="32"/>
  <c r="I143" i="32"/>
  <c r="L143" i="32" s="1"/>
  <c r="V142" i="32"/>
  <c r="U142" i="32"/>
  <c r="K142" i="32"/>
  <c r="T142" i="32" s="1"/>
  <c r="I142" i="32"/>
  <c r="L142" i="32" s="1"/>
  <c r="S140" i="32"/>
  <c r="Q140" i="32"/>
  <c r="O140" i="32"/>
  <c r="V139" i="32"/>
  <c r="K139" i="32"/>
  <c r="I139" i="32"/>
  <c r="L139" i="32" s="1"/>
  <c r="N139" i="32" s="1"/>
  <c r="V138" i="32"/>
  <c r="L138" i="32"/>
  <c r="K138" i="32"/>
  <c r="I138" i="32"/>
  <c r="V137" i="32"/>
  <c r="U137" i="32"/>
  <c r="T137" i="32"/>
  <c r="L137" i="32"/>
  <c r="K137" i="32"/>
  <c r="I137" i="32"/>
  <c r="V136" i="32"/>
  <c r="U136" i="32"/>
  <c r="T136" i="32"/>
  <c r="K136" i="32"/>
  <c r="I136" i="32"/>
  <c r="L136" i="32" s="1"/>
  <c r="V135" i="32"/>
  <c r="T135" i="32"/>
  <c r="K135" i="32"/>
  <c r="U135" i="32" s="1"/>
  <c r="I135" i="32"/>
  <c r="L135" i="32" s="1"/>
  <c r="V134" i="32"/>
  <c r="U134" i="32"/>
  <c r="T134" i="32"/>
  <c r="K134" i="32"/>
  <c r="I134" i="32"/>
  <c r="L134" i="32" s="1"/>
  <c r="V133" i="32"/>
  <c r="K133" i="32"/>
  <c r="I133" i="32"/>
  <c r="L133" i="32" s="1"/>
  <c r="N133" i="32" s="1"/>
  <c r="S131" i="32"/>
  <c r="Q131" i="32"/>
  <c r="O131" i="32"/>
  <c r="V130" i="32"/>
  <c r="T130" i="32"/>
  <c r="N130" i="32"/>
  <c r="K130" i="32"/>
  <c r="U130" i="32" s="1"/>
  <c r="I130" i="32"/>
  <c r="L130" i="32" s="1"/>
  <c r="V129" i="32"/>
  <c r="U129" i="32"/>
  <c r="K129" i="32"/>
  <c r="T129" i="32" s="1"/>
  <c r="I129" i="32"/>
  <c r="L129" i="32" s="1"/>
  <c r="N129" i="32" s="1"/>
  <c r="W129" i="32" s="1"/>
  <c r="V128" i="32"/>
  <c r="U128" i="32"/>
  <c r="T128" i="32"/>
  <c r="L128" i="32"/>
  <c r="K128" i="32"/>
  <c r="I128" i="32"/>
  <c r="W127" i="32"/>
  <c r="V127" i="32"/>
  <c r="T127" i="32"/>
  <c r="K127" i="32"/>
  <c r="U127" i="32" s="1"/>
  <c r="I127" i="32"/>
  <c r="L127" i="32" s="1"/>
  <c r="N127" i="32" s="1"/>
  <c r="V126" i="32"/>
  <c r="U126" i="32"/>
  <c r="L126" i="32"/>
  <c r="K126" i="32"/>
  <c r="T126" i="32" s="1"/>
  <c r="I126" i="32"/>
  <c r="V125" i="32"/>
  <c r="U125" i="32"/>
  <c r="T125" i="32"/>
  <c r="N125" i="32"/>
  <c r="L125" i="32"/>
  <c r="K125" i="32"/>
  <c r="I125" i="32"/>
  <c r="V124" i="32"/>
  <c r="U124" i="32"/>
  <c r="U131" i="32" s="1"/>
  <c r="K124" i="32"/>
  <c r="T124" i="32" s="1"/>
  <c r="T131" i="32" s="1"/>
  <c r="I124" i="32"/>
  <c r="L124" i="32" s="1"/>
  <c r="N124" i="32" s="1"/>
  <c r="S122" i="32"/>
  <c r="Q122" i="32"/>
  <c r="O122" i="32"/>
  <c r="V121" i="32"/>
  <c r="U121" i="32"/>
  <c r="T121" i="32"/>
  <c r="L121" i="32"/>
  <c r="K121" i="32"/>
  <c r="I121" i="32"/>
  <c r="V120" i="32"/>
  <c r="T120" i="32"/>
  <c r="L120" i="32"/>
  <c r="K120" i="32"/>
  <c r="U120" i="32" s="1"/>
  <c r="I120" i="32"/>
  <c r="V119" i="32"/>
  <c r="T119" i="32"/>
  <c r="N119" i="32"/>
  <c r="L119" i="32"/>
  <c r="W119" i="32" s="1"/>
  <c r="K119" i="32"/>
  <c r="U119" i="32" s="1"/>
  <c r="I119" i="32"/>
  <c r="V118" i="32"/>
  <c r="U118" i="32"/>
  <c r="T118" i="32"/>
  <c r="N118" i="32"/>
  <c r="K118" i="32"/>
  <c r="I118" i="32"/>
  <c r="L118" i="32" s="1"/>
  <c r="V117" i="32"/>
  <c r="U117" i="32"/>
  <c r="L117" i="32"/>
  <c r="N117" i="32" s="1"/>
  <c r="K117" i="32"/>
  <c r="T117" i="32" s="1"/>
  <c r="I117" i="32"/>
  <c r="V116" i="32"/>
  <c r="N116" i="32"/>
  <c r="K116" i="32"/>
  <c r="I116" i="32"/>
  <c r="L116" i="32" s="1"/>
  <c r="V115" i="32"/>
  <c r="V122" i="32" s="1"/>
  <c r="U115" i="32"/>
  <c r="T115" i="32"/>
  <c r="L115" i="32"/>
  <c r="K115" i="32"/>
  <c r="I115" i="32"/>
  <c r="S113" i="32"/>
  <c r="Q113" i="32"/>
  <c r="O113" i="32"/>
  <c r="V112" i="32"/>
  <c r="U112" i="32"/>
  <c r="N112" i="32"/>
  <c r="W112" i="32" s="1"/>
  <c r="L112" i="32"/>
  <c r="K112" i="32"/>
  <c r="T112" i="32" s="1"/>
  <c r="I112" i="32"/>
  <c r="V111" i="32"/>
  <c r="U111" i="32"/>
  <c r="N111" i="32"/>
  <c r="K111" i="32"/>
  <c r="T111" i="32" s="1"/>
  <c r="I111" i="32"/>
  <c r="L111" i="32" s="1"/>
  <c r="W111" i="32" s="1"/>
  <c r="V110" i="32"/>
  <c r="N110" i="32"/>
  <c r="L110" i="32"/>
  <c r="K110" i="32"/>
  <c r="I110" i="32"/>
  <c r="V109" i="32"/>
  <c r="U109" i="32"/>
  <c r="T109" i="32"/>
  <c r="N109" i="32"/>
  <c r="W109" i="32" s="1"/>
  <c r="L109" i="32"/>
  <c r="K109" i="32"/>
  <c r="I109" i="32"/>
  <c r="V108" i="32"/>
  <c r="U108" i="32"/>
  <c r="K108" i="32"/>
  <c r="T108" i="32" s="1"/>
  <c r="I108" i="32"/>
  <c r="L108" i="32" s="1"/>
  <c r="N108" i="32" s="1"/>
  <c r="W108" i="32" s="1"/>
  <c r="V107" i="32"/>
  <c r="V113" i="32" s="1"/>
  <c r="N107" i="32"/>
  <c r="K107" i="32"/>
  <c r="I107" i="32"/>
  <c r="L107" i="32" s="1"/>
  <c r="V106" i="32"/>
  <c r="U106" i="32"/>
  <c r="N106" i="32"/>
  <c r="W106" i="32" s="1"/>
  <c r="L106" i="32"/>
  <c r="K106" i="32"/>
  <c r="T106" i="32" s="1"/>
  <c r="I106" i="32"/>
  <c r="S104" i="32"/>
  <c r="Q104" i="32"/>
  <c r="O104" i="32"/>
  <c r="V103" i="32"/>
  <c r="K103" i="32"/>
  <c r="I103" i="32"/>
  <c r="L103" i="32" s="1"/>
  <c r="V102" i="32"/>
  <c r="U102" i="32"/>
  <c r="T102" i="32"/>
  <c r="K102" i="32"/>
  <c r="I102" i="32"/>
  <c r="L102" i="32" s="1"/>
  <c r="V101" i="32"/>
  <c r="L101" i="32"/>
  <c r="K101" i="32"/>
  <c r="U101" i="32" s="1"/>
  <c r="I101" i="32"/>
  <c r="V100" i="32"/>
  <c r="T100" i="32"/>
  <c r="L100" i="32"/>
  <c r="N100" i="32" s="1"/>
  <c r="K100" i="32"/>
  <c r="U100" i="32" s="1"/>
  <c r="I100" i="32"/>
  <c r="V99" i="32"/>
  <c r="U99" i="32"/>
  <c r="T99" i="32"/>
  <c r="N99" i="32"/>
  <c r="K99" i="32"/>
  <c r="I99" i="32"/>
  <c r="L99" i="32" s="1"/>
  <c r="V98" i="32"/>
  <c r="L98" i="32"/>
  <c r="N98" i="32" s="1"/>
  <c r="K98" i="32"/>
  <c r="T98" i="32" s="1"/>
  <c r="I98" i="32"/>
  <c r="V97" i="32"/>
  <c r="L97" i="32"/>
  <c r="N97" i="32" s="1"/>
  <c r="K97" i="32"/>
  <c r="I97" i="32"/>
  <c r="S95" i="32"/>
  <c r="Q95" i="32"/>
  <c r="O95" i="32"/>
  <c r="V94" i="32"/>
  <c r="U94" i="32"/>
  <c r="N94" i="32"/>
  <c r="L94" i="32"/>
  <c r="W94" i="32" s="1"/>
  <c r="K94" i="32"/>
  <c r="T94" i="32" s="1"/>
  <c r="I94" i="32"/>
  <c r="V93" i="32"/>
  <c r="U93" i="32"/>
  <c r="T93" i="32"/>
  <c r="L93" i="32"/>
  <c r="N93" i="32" s="1"/>
  <c r="K93" i="32"/>
  <c r="I93" i="32"/>
  <c r="V92" i="32"/>
  <c r="T92" i="32"/>
  <c r="N92" i="32"/>
  <c r="K92" i="32"/>
  <c r="U92" i="32" s="1"/>
  <c r="I92" i="32"/>
  <c r="L92" i="32" s="1"/>
  <c r="W92" i="32" s="1"/>
  <c r="V91" i="32"/>
  <c r="U91" i="32"/>
  <c r="K91" i="32"/>
  <c r="T91" i="32" s="1"/>
  <c r="I91" i="32"/>
  <c r="L91" i="32" s="1"/>
  <c r="V90" i="32"/>
  <c r="U90" i="32"/>
  <c r="T90" i="32"/>
  <c r="L90" i="32"/>
  <c r="K90" i="32"/>
  <c r="I90" i="32"/>
  <c r="V89" i="32"/>
  <c r="T89" i="32"/>
  <c r="T95" i="32" s="1"/>
  <c r="K89" i="32"/>
  <c r="U89" i="32" s="1"/>
  <c r="I89" i="32"/>
  <c r="L89" i="32" s="1"/>
  <c r="N89" i="32" s="1"/>
  <c r="V88" i="32"/>
  <c r="V95" i="32" s="1"/>
  <c r="K88" i="32"/>
  <c r="T88" i="32" s="1"/>
  <c r="I88" i="32"/>
  <c r="L88" i="32" s="1"/>
  <c r="S86" i="32"/>
  <c r="Q86" i="32"/>
  <c r="O86" i="32"/>
  <c r="V85" i="32"/>
  <c r="N85" i="32"/>
  <c r="K85" i="32"/>
  <c r="T85" i="32" s="1"/>
  <c r="I85" i="32"/>
  <c r="L85" i="32" s="1"/>
  <c r="V84" i="32"/>
  <c r="N84" i="32"/>
  <c r="L84" i="32"/>
  <c r="K84" i="32"/>
  <c r="T84" i="32" s="1"/>
  <c r="I84" i="32"/>
  <c r="V83" i="32"/>
  <c r="U83" i="32"/>
  <c r="T83" i="32"/>
  <c r="N83" i="32"/>
  <c r="W83" i="32" s="1"/>
  <c r="L83" i="32"/>
  <c r="K83" i="32"/>
  <c r="I83" i="32"/>
  <c r="V82" i="32"/>
  <c r="U82" i="32"/>
  <c r="K82" i="32"/>
  <c r="T82" i="32" s="1"/>
  <c r="I82" i="32"/>
  <c r="L82" i="32" s="1"/>
  <c r="N82" i="32" s="1"/>
  <c r="V81" i="32"/>
  <c r="V86" i="32" s="1"/>
  <c r="K81" i="32"/>
  <c r="T81" i="32" s="1"/>
  <c r="I81" i="32"/>
  <c r="L81" i="32" s="1"/>
  <c r="V80" i="32"/>
  <c r="N80" i="32"/>
  <c r="L80" i="32"/>
  <c r="K80" i="32"/>
  <c r="U80" i="32" s="1"/>
  <c r="I80" i="32"/>
  <c r="V79" i="32"/>
  <c r="U79" i="32"/>
  <c r="T79" i="32"/>
  <c r="N79" i="32"/>
  <c r="K79" i="32"/>
  <c r="I79" i="32"/>
  <c r="L79" i="32" s="1"/>
  <c r="S77" i="32"/>
  <c r="Q77" i="32"/>
  <c r="O77" i="32"/>
  <c r="V76" i="32"/>
  <c r="U76" i="32"/>
  <c r="T76" i="32"/>
  <c r="K76" i="32"/>
  <c r="I76" i="32"/>
  <c r="L76" i="32" s="1"/>
  <c r="V75" i="32"/>
  <c r="L75" i="32"/>
  <c r="N75" i="32" s="1"/>
  <c r="K75" i="32"/>
  <c r="U75" i="32" s="1"/>
  <c r="I75" i="32"/>
  <c r="V74" i="32"/>
  <c r="N74" i="32"/>
  <c r="L74" i="32"/>
  <c r="K74" i="32"/>
  <c r="U74" i="32" s="1"/>
  <c r="I74" i="32"/>
  <c r="V73" i="32"/>
  <c r="U73" i="32"/>
  <c r="T73" i="32"/>
  <c r="N73" i="32"/>
  <c r="L73" i="32"/>
  <c r="K73" i="32"/>
  <c r="I73" i="32"/>
  <c r="V72" i="32"/>
  <c r="U72" i="32"/>
  <c r="U77" i="32" s="1"/>
  <c r="T72" i="32"/>
  <c r="K72" i="32"/>
  <c r="I72" i="32"/>
  <c r="L72" i="32" s="1"/>
  <c r="V71" i="32"/>
  <c r="T71" i="32"/>
  <c r="K71" i="32"/>
  <c r="U71" i="32" s="1"/>
  <c r="I71" i="32"/>
  <c r="L71" i="32" s="1"/>
  <c r="V70" i="32"/>
  <c r="V77" i="32" s="1"/>
  <c r="U70" i="32"/>
  <c r="T70" i="32"/>
  <c r="K70" i="32"/>
  <c r="I70" i="32"/>
  <c r="L70" i="32" s="1"/>
  <c r="S68" i="32"/>
  <c r="Q68" i="32"/>
  <c r="O68" i="32"/>
  <c r="V67" i="32"/>
  <c r="U67" i="32"/>
  <c r="T67" i="32"/>
  <c r="L67" i="32"/>
  <c r="K67" i="32"/>
  <c r="I67" i="32"/>
  <c r="V66" i="32"/>
  <c r="K66" i="32"/>
  <c r="U66" i="32" s="1"/>
  <c r="I66" i="32"/>
  <c r="L66" i="32" s="1"/>
  <c r="N66" i="32" s="1"/>
  <c r="V65" i="32"/>
  <c r="L65" i="32"/>
  <c r="N65" i="32" s="1"/>
  <c r="K65" i="32"/>
  <c r="T65" i="32" s="1"/>
  <c r="I65" i="32"/>
  <c r="V64" i="32"/>
  <c r="U64" i="32"/>
  <c r="T64" i="32"/>
  <c r="N64" i="32"/>
  <c r="L64" i="32"/>
  <c r="W64" i="32" s="1"/>
  <c r="K64" i="32"/>
  <c r="I64" i="32"/>
  <c r="V63" i="32"/>
  <c r="U63" i="32"/>
  <c r="T63" i="32"/>
  <c r="K63" i="32"/>
  <c r="I63" i="32"/>
  <c r="L63" i="32" s="1"/>
  <c r="V62" i="32"/>
  <c r="V68" i="32" s="1"/>
  <c r="U62" i="32"/>
  <c r="K62" i="32"/>
  <c r="T62" i="32" s="1"/>
  <c r="I62" i="32"/>
  <c r="L62" i="32" s="1"/>
  <c r="V61" i="32"/>
  <c r="L61" i="32"/>
  <c r="N61" i="32" s="1"/>
  <c r="K61" i="32"/>
  <c r="T61" i="32" s="1"/>
  <c r="I61" i="32"/>
  <c r="S59" i="32"/>
  <c r="Q59" i="32"/>
  <c r="O59" i="32"/>
  <c r="V58" i="32"/>
  <c r="T58" i="32"/>
  <c r="K58" i="32"/>
  <c r="U58" i="32" s="1"/>
  <c r="I58" i="32"/>
  <c r="L58" i="32" s="1"/>
  <c r="V57" i="32"/>
  <c r="U57" i="32"/>
  <c r="T57" i="32"/>
  <c r="K57" i="32"/>
  <c r="I57" i="32"/>
  <c r="L57" i="32" s="1"/>
  <c r="V56" i="32"/>
  <c r="L56" i="32"/>
  <c r="N56" i="32" s="1"/>
  <c r="K56" i="32"/>
  <c r="T56" i="32" s="1"/>
  <c r="I56" i="32"/>
  <c r="V55" i="32"/>
  <c r="L55" i="32"/>
  <c r="N55" i="32" s="1"/>
  <c r="K55" i="32"/>
  <c r="U55" i="32" s="1"/>
  <c r="I55" i="32"/>
  <c r="V54" i="32"/>
  <c r="U54" i="32"/>
  <c r="T54" i="32"/>
  <c r="N54" i="32"/>
  <c r="L54" i="32"/>
  <c r="K54" i="32"/>
  <c r="I54" i="32"/>
  <c r="V53" i="32"/>
  <c r="U53" i="32"/>
  <c r="T53" i="32"/>
  <c r="K53" i="32"/>
  <c r="I53" i="32"/>
  <c r="L53" i="32" s="1"/>
  <c r="V52" i="32"/>
  <c r="V59" i="32" s="1"/>
  <c r="T52" i="32"/>
  <c r="K52" i="32"/>
  <c r="U52" i="32" s="1"/>
  <c r="I52" i="32"/>
  <c r="L52" i="32" s="1"/>
  <c r="S50" i="32"/>
  <c r="Q50" i="32"/>
  <c r="O50" i="32"/>
  <c r="V49" i="32"/>
  <c r="L49" i="32"/>
  <c r="N49" i="32" s="1"/>
  <c r="K49" i="32"/>
  <c r="T49" i="32" s="1"/>
  <c r="I49" i="32"/>
  <c r="V48" i="32"/>
  <c r="U48" i="32"/>
  <c r="T48" i="32"/>
  <c r="N48" i="32"/>
  <c r="W48" i="32" s="1"/>
  <c r="L48" i="32"/>
  <c r="K48" i="32"/>
  <c r="I48" i="32"/>
  <c r="V47" i="32"/>
  <c r="V50" i="32" s="1"/>
  <c r="U47" i="32"/>
  <c r="K47" i="32"/>
  <c r="T47" i="32" s="1"/>
  <c r="I47" i="32"/>
  <c r="L47" i="32" s="1"/>
  <c r="N47" i="32" s="1"/>
  <c r="V46" i="32"/>
  <c r="K46" i="32"/>
  <c r="T46" i="32" s="1"/>
  <c r="I46" i="32"/>
  <c r="L46" i="32" s="1"/>
  <c r="V45" i="32"/>
  <c r="L45" i="32"/>
  <c r="N45" i="32" s="1"/>
  <c r="K45" i="32"/>
  <c r="T45" i="32" s="1"/>
  <c r="I45" i="32"/>
  <c r="V44" i="32"/>
  <c r="U44" i="32"/>
  <c r="T44" i="32"/>
  <c r="N44" i="32"/>
  <c r="K44" i="32"/>
  <c r="I44" i="32"/>
  <c r="L44" i="32" s="1"/>
  <c r="W44" i="32" s="1"/>
  <c r="V43" i="32"/>
  <c r="U43" i="32"/>
  <c r="K43" i="32"/>
  <c r="T43" i="32" s="1"/>
  <c r="I43" i="32"/>
  <c r="L43" i="32" s="1"/>
  <c r="S41" i="32"/>
  <c r="Q41" i="32"/>
  <c r="O41" i="32"/>
  <c r="V40" i="32"/>
  <c r="K40" i="32"/>
  <c r="U40" i="32" s="1"/>
  <c r="I40" i="32"/>
  <c r="L40" i="32" s="1"/>
  <c r="V39" i="32"/>
  <c r="L39" i="32"/>
  <c r="N39" i="32" s="1"/>
  <c r="K39" i="32"/>
  <c r="U39" i="32" s="1"/>
  <c r="I39" i="32"/>
  <c r="V38" i="32"/>
  <c r="U38" i="32"/>
  <c r="T38" i="32"/>
  <c r="L38" i="32"/>
  <c r="K38" i="32"/>
  <c r="I38" i="32"/>
  <c r="V37" i="32"/>
  <c r="U37" i="32"/>
  <c r="T37" i="32"/>
  <c r="L37" i="32"/>
  <c r="N37" i="32" s="1"/>
  <c r="K37" i="32"/>
  <c r="I37" i="32"/>
  <c r="V36" i="32"/>
  <c r="T36" i="32"/>
  <c r="K36" i="32"/>
  <c r="U36" i="32" s="1"/>
  <c r="I36" i="32"/>
  <c r="L36" i="32" s="1"/>
  <c r="V35" i="32"/>
  <c r="U35" i="32"/>
  <c r="T35" i="32"/>
  <c r="K35" i="32"/>
  <c r="I35" i="32"/>
  <c r="L35" i="32" s="1"/>
  <c r="V34" i="32"/>
  <c r="K34" i="32"/>
  <c r="T34" i="32" s="1"/>
  <c r="I34" i="32"/>
  <c r="L34" i="32" s="1"/>
  <c r="S32" i="32"/>
  <c r="Q32" i="32"/>
  <c r="O32" i="32"/>
  <c r="V31" i="32"/>
  <c r="T31" i="32"/>
  <c r="N31" i="32"/>
  <c r="K31" i="32"/>
  <c r="U31" i="32" s="1"/>
  <c r="I31" i="32"/>
  <c r="L31" i="32" s="1"/>
  <c r="W31" i="32" s="1"/>
  <c r="V30" i="32"/>
  <c r="U30" i="32"/>
  <c r="N30" i="32"/>
  <c r="L30" i="32"/>
  <c r="W30" i="32" s="1"/>
  <c r="K30" i="32"/>
  <c r="T30" i="32" s="1"/>
  <c r="I30" i="32"/>
  <c r="V29" i="32"/>
  <c r="U29" i="32"/>
  <c r="T29" i="32"/>
  <c r="L29" i="32"/>
  <c r="K29" i="32"/>
  <c r="I29" i="32"/>
  <c r="V28" i="32"/>
  <c r="K28" i="32"/>
  <c r="U28" i="32" s="1"/>
  <c r="I28" i="32"/>
  <c r="L28" i="32" s="1"/>
  <c r="V27" i="32"/>
  <c r="L27" i="32"/>
  <c r="N27" i="32" s="1"/>
  <c r="K27" i="32"/>
  <c r="T27" i="32" s="1"/>
  <c r="I27" i="32"/>
  <c r="V26" i="32"/>
  <c r="U26" i="32"/>
  <c r="T26" i="32"/>
  <c r="N26" i="32"/>
  <c r="L26" i="32"/>
  <c r="W26" i="32" s="1"/>
  <c r="K26" i="32"/>
  <c r="I26" i="32"/>
  <c r="V25" i="32"/>
  <c r="V32" i="32" s="1"/>
  <c r="U25" i="32"/>
  <c r="T25" i="32"/>
  <c r="K25" i="32"/>
  <c r="I25" i="32"/>
  <c r="L25" i="32" s="1"/>
  <c r="N25" i="32" s="1"/>
  <c r="S23" i="32"/>
  <c r="Q23" i="32"/>
  <c r="O23" i="32"/>
  <c r="V22" i="32"/>
  <c r="U22" i="32"/>
  <c r="T22" i="32"/>
  <c r="L22" i="32"/>
  <c r="K22" i="32"/>
  <c r="I22" i="32"/>
  <c r="V21" i="32"/>
  <c r="T21" i="32"/>
  <c r="L21" i="32"/>
  <c r="N21" i="32" s="1"/>
  <c r="K21" i="32"/>
  <c r="U21" i="32" s="1"/>
  <c r="I21" i="32"/>
  <c r="V20" i="32"/>
  <c r="T20" i="32"/>
  <c r="N20" i="32"/>
  <c r="L20" i="32"/>
  <c r="W20" i="32" s="1"/>
  <c r="K20" i="32"/>
  <c r="U20" i="32" s="1"/>
  <c r="I20" i="32"/>
  <c r="V19" i="32"/>
  <c r="U19" i="32"/>
  <c r="T19" i="32"/>
  <c r="K19" i="32"/>
  <c r="I19" i="32"/>
  <c r="L19" i="32" s="1"/>
  <c r="V18" i="32"/>
  <c r="V23" i="32" s="1"/>
  <c r="U18" i="32"/>
  <c r="K18" i="32"/>
  <c r="T18" i="32" s="1"/>
  <c r="I18" i="32"/>
  <c r="L18" i="32" s="1"/>
  <c r="V17" i="32"/>
  <c r="K17" i="32"/>
  <c r="U17" i="32" s="1"/>
  <c r="U23" i="32" s="1"/>
  <c r="I17" i="32"/>
  <c r="L17" i="32" s="1"/>
  <c r="V16" i="32"/>
  <c r="U16" i="32"/>
  <c r="T16" i="32"/>
  <c r="K16" i="32"/>
  <c r="I16" i="32"/>
  <c r="L16" i="32" s="1"/>
  <c r="B8" i="32"/>
  <c r="B5" i="32"/>
  <c r="N16" i="40" l="1"/>
  <c r="L23" i="40"/>
  <c r="U32" i="40"/>
  <c r="N63" i="40"/>
  <c r="N26" i="40"/>
  <c r="W26" i="40"/>
  <c r="N35" i="40"/>
  <c r="W35" i="40" s="1"/>
  <c r="N29" i="40"/>
  <c r="W29" i="40"/>
  <c r="N38" i="40"/>
  <c r="W38" i="40" s="1"/>
  <c r="N22" i="40"/>
  <c r="W22" i="40" s="1"/>
  <c r="L41" i="40"/>
  <c r="U16" i="40"/>
  <c r="T16" i="40"/>
  <c r="N25" i="40"/>
  <c r="N32" i="40" s="1"/>
  <c r="L32" i="40"/>
  <c r="N34" i="40"/>
  <c r="T36" i="40"/>
  <c r="W36" i="40" s="1"/>
  <c r="W37" i="40"/>
  <c r="U38" i="40"/>
  <c r="U41" i="40" s="1"/>
  <c r="T38" i="40"/>
  <c r="L50" i="40"/>
  <c r="W43" i="40"/>
  <c r="T47" i="40"/>
  <c r="U47" i="40"/>
  <c r="W54" i="40"/>
  <c r="T56" i="40"/>
  <c r="W56" i="40" s="1"/>
  <c r="U56" i="40"/>
  <c r="T57" i="40"/>
  <c r="W57" i="40" s="1"/>
  <c r="U57" i="40"/>
  <c r="U71" i="40"/>
  <c r="T71" i="40"/>
  <c r="W71" i="40" s="1"/>
  <c r="W73" i="40"/>
  <c r="T90" i="40"/>
  <c r="U90" i="40"/>
  <c r="N130" i="40"/>
  <c r="W130" i="40" s="1"/>
  <c r="U19" i="40"/>
  <c r="T19" i="40"/>
  <c r="W19" i="40" s="1"/>
  <c r="T25" i="40"/>
  <c r="T32" i="40" s="1"/>
  <c r="U26" i="40"/>
  <c r="T41" i="40"/>
  <c r="T44" i="40"/>
  <c r="W44" i="40" s="1"/>
  <c r="U44" i="40"/>
  <c r="W58" i="40"/>
  <c r="T70" i="40"/>
  <c r="U70" i="40"/>
  <c r="W72" i="40"/>
  <c r="W76" i="40"/>
  <c r="N76" i="40"/>
  <c r="T80" i="40"/>
  <c r="W80" i="40" s="1"/>
  <c r="U80" i="40"/>
  <c r="N83" i="40"/>
  <c r="W83" i="40"/>
  <c r="W92" i="40"/>
  <c r="N92" i="40"/>
  <c r="W101" i="40"/>
  <c r="N101" i="40"/>
  <c r="N111" i="40"/>
  <c r="W111" i="40" s="1"/>
  <c r="N118" i="40"/>
  <c r="W118" i="40" s="1"/>
  <c r="W125" i="40"/>
  <c r="N18" i="40"/>
  <c r="W18" i="40" s="1"/>
  <c r="T20" i="40"/>
  <c r="W20" i="40" s="1"/>
  <c r="W21" i="40"/>
  <c r="U22" i="40"/>
  <c r="T22" i="40"/>
  <c r="T28" i="40"/>
  <c r="W28" i="40" s="1"/>
  <c r="N50" i="40"/>
  <c r="U45" i="40"/>
  <c r="W45" i="40" s="1"/>
  <c r="N47" i="40"/>
  <c r="W47" i="40" s="1"/>
  <c r="T52" i="40"/>
  <c r="T59" i="40" s="1"/>
  <c r="U52" i="40"/>
  <c r="U64" i="40"/>
  <c r="U68" i="40" s="1"/>
  <c r="T64" i="40"/>
  <c r="W64" i="40" s="1"/>
  <c r="L77" i="40"/>
  <c r="N70" i="40"/>
  <c r="W84" i="40"/>
  <c r="U85" i="40"/>
  <c r="T85" i="40"/>
  <c r="W88" i="40"/>
  <c r="T89" i="40"/>
  <c r="T95" i="40" s="1"/>
  <c r="U89" i="40"/>
  <c r="L104" i="40"/>
  <c r="N100" i="40"/>
  <c r="W100" i="40" s="1"/>
  <c r="W48" i="40"/>
  <c r="N59" i="40"/>
  <c r="N61" i="40"/>
  <c r="L68" i="40"/>
  <c r="W61" i="40"/>
  <c r="W62" i="40"/>
  <c r="U63" i="40"/>
  <c r="T63" i="40"/>
  <c r="W63" i="40" s="1"/>
  <c r="U75" i="40"/>
  <c r="T75" i="40"/>
  <c r="W75" i="40" s="1"/>
  <c r="U79" i="40"/>
  <c r="U86" i="40" s="1"/>
  <c r="T79" i="40"/>
  <c r="N82" i="40"/>
  <c r="W82" i="40" s="1"/>
  <c r="N85" i="40"/>
  <c r="W85" i="40" s="1"/>
  <c r="N95" i="40"/>
  <c r="N89" i="40"/>
  <c r="L95" i="40"/>
  <c r="W129" i="40"/>
  <c r="W17" i="40"/>
  <c r="W27" i="40"/>
  <c r="N39" i="40"/>
  <c r="W39" i="40" s="1"/>
  <c r="U50" i="40"/>
  <c r="W49" i="40"/>
  <c r="T68" i="40"/>
  <c r="W66" i="40"/>
  <c r="N79" i="40"/>
  <c r="N86" i="40" s="1"/>
  <c r="W81" i="40"/>
  <c r="N81" i="40"/>
  <c r="W91" i="40"/>
  <c r="N117" i="40"/>
  <c r="L131" i="40"/>
  <c r="W124" i="40"/>
  <c r="N124" i="40"/>
  <c r="N139" i="40"/>
  <c r="W139" i="40"/>
  <c r="W30" i="40"/>
  <c r="W34" i="40"/>
  <c r="U35" i="40"/>
  <c r="T35" i="40"/>
  <c r="W40" i="40"/>
  <c r="W46" i="40"/>
  <c r="W52" i="40"/>
  <c r="W55" i="40"/>
  <c r="N65" i="40"/>
  <c r="W65" i="40" s="1"/>
  <c r="N67" i="40"/>
  <c r="W67" i="40" s="1"/>
  <c r="U74" i="40"/>
  <c r="W74" i="40" s="1"/>
  <c r="T74" i="40"/>
  <c r="N90" i="40"/>
  <c r="W90" i="40"/>
  <c r="U104" i="40"/>
  <c r="N99" i="40"/>
  <c r="N104" i="40" s="1"/>
  <c r="W99" i="40"/>
  <c r="N102" i="40"/>
  <c r="W102" i="40" s="1"/>
  <c r="W109" i="40"/>
  <c r="W116" i="40"/>
  <c r="N116" i="40"/>
  <c r="N119" i="40"/>
  <c r="W119" i="40" s="1"/>
  <c r="T131" i="40"/>
  <c r="U94" i="40"/>
  <c r="W94" i="40" s="1"/>
  <c r="U99" i="40"/>
  <c r="T106" i="40"/>
  <c r="W108" i="40"/>
  <c r="T110" i="40"/>
  <c r="W110" i="40" s="1"/>
  <c r="V122" i="40"/>
  <c r="W120" i="40"/>
  <c r="N125" i="40"/>
  <c r="U128" i="40"/>
  <c r="T147" i="40"/>
  <c r="U147" i="40"/>
  <c r="N156" i="40"/>
  <c r="L167" i="40"/>
  <c r="N160" i="40"/>
  <c r="N182" i="40"/>
  <c r="W188" i="40"/>
  <c r="V203" i="40"/>
  <c r="L221" i="40"/>
  <c r="W217" i="40"/>
  <c r="U219" i="40"/>
  <c r="T219" i="40"/>
  <c r="W219" i="40" s="1"/>
  <c r="W223" i="40"/>
  <c r="N223" i="40"/>
  <c r="L230" i="40"/>
  <c r="N226" i="40"/>
  <c r="U234" i="40"/>
  <c r="T234" i="40"/>
  <c r="W237" i="40"/>
  <c r="U254" i="40"/>
  <c r="T254" i="40"/>
  <c r="W254" i="40" s="1"/>
  <c r="N314" i="40"/>
  <c r="N318" i="40"/>
  <c r="W318" i="40" s="1"/>
  <c r="N112" i="40"/>
  <c r="W112" i="40" s="1"/>
  <c r="W115" i="40"/>
  <c r="T117" i="40"/>
  <c r="W117" i="40" s="1"/>
  <c r="U124" i="40"/>
  <c r="U143" i="40"/>
  <c r="U149" i="40" s="1"/>
  <c r="W147" i="40"/>
  <c r="U148" i="40"/>
  <c r="W148" i="40" s="1"/>
  <c r="V158" i="40"/>
  <c r="N155" i="40"/>
  <c r="W155" i="40" s="1"/>
  <c r="T176" i="40"/>
  <c r="N173" i="40"/>
  <c r="W173" i="40" s="1"/>
  <c r="W180" i="40"/>
  <c r="N189" i="40"/>
  <c r="W189" i="40"/>
  <c r="N193" i="40"/>
  <c r="W193" i="40" s="1"/>
  <c r="N225" i="40"/>
  <c r="W225" i="40" s="1"/>
  <c r="N242" i="40"/>
  <c r="U251" i="40"/>
  <c r="T251" i="40"/>
  <c r="W97" i="40"/>
  <c r="W103" i="40"/>
  <c r="L122" i="40"/>
  <c r="W128" i="40"/>
  <c r="W134" i="40"/>
  <c r="N134" i="40"/>
  <c r="W135" i="40"/>
  <c r="L140" i="40"/>
  <c r="W145" i="40"/>
  <c r="U181" i="40"/>
  <c r="U185" i="40" s="1"/>
  <c r="T181" i="40"/>
  <c r="W181" i="40" s="1"/>
  <c r="N211" i="40"/>
  <c r="W211" i="40"/>
  <c r="W228" i="40"/>
  <c r="W233" i="40"/>
  <c r="N233" i="40"/>
  <c r="N253" i="40"/>
  <c r="W253" i="40" s="1"/>
  <c r="N282" i="40"/>
  <c r="W282" i="40"/>
  <c r="L113" i="40"/>
  <c r="N122" i="40"/>
  <c r="N135" i="40"/>
  <c r="N137" i="40"/>
  <c r="W137" i="40" s="1"/>
  <c r="W152" i="40"/>
  <c r="N157" i="40"/>
  <c r="W157" i="40" s="1"/>
  <c r="T185" i="40"/>
  <c r="N192" i="40"/>
  <c r="W192" i="40"/>
  <c r="N205" i="40"/>
  <c r="W205" i="40" s="1"/>
  <c r="W212" i="40" s="1"/>
  <c r="L212" i="40"/>
  <c r="U207" i="40"/>
  <c r="U212" i="40" s="1"/>
  <c r="T207" i="40"/>
  <c r="W207" i="40" s="1"/>
  <c r="W216" i="40"/>
  <c r="T239" i="40"/>
  <c r="W244" i="40"/>
  <c r="N244" i="40"/>
  <c r="U250" i="40"/>
  <c r="U257" i="40" s="1"/>
  <c r="T250" i="40"/>
  <c r="T257" i="40" s="1"/>
  <c r="T104" i="40"/>
  <c r="T109" i="40"/>
  <c r="T115" i="40"/>
  <c r="T121" i="40"/>
  <c r="W121" i="40" s="1"/>
  <c r="T136" i="40"/>
  <c r="W136" i="40" s="1"/>
  <c r="N138" i="40"/>
  <c r="W138" i="40" s="1"/>
  <c r="N142" i="40"/>
  <c r="N149" i="40" s="1"/>
  <c r="N151" i="40"/>
  <c r="L158" i="40"/>
  <c r="U154" i="40"/>
  <c r="U158" i="40" s="1"/>
  <c r="T154" i="40"/>
  <c r="U161" i="40"/>
  <c r="U167" i="40" s="1"/>
  <c r="T161" i="40"/>
  <c r="T167" i="40" s="1"/>
  <c r="N165" i="40"/>
  <c r="W165" i="40" s="1"/>
  <c r="L176" i="40"/>
  <c r="W169" i="40"/>
  <c r="L185" i="40"/>
  <c r="N179" i="40"/>
  <c r="N185" i="40" s="1"/>
  <c r="W184" i="40"/>
  <c r="U196" i="40"/>
  <c r="T196" i="40"/>
  <c r="T203" i="40" s="1"/>
  <c r="N206" i="40"/>
  <c r="W206" i="40" s="1"/>
  <c r="W209" i="40"/>
  <c r="N209" i="40"/>
  <c r="N220" i="40"/>
  <c r="U224" i="40"/>
  <c r="T224" i="40"/>
  <c r="T230" i="40" s="1"/>
  <c r="N228" i="40"/>
  <c r="N229" i="40"/>
  <c r="W229" i="40" s="1"/>
  <c r="U239" i="40"/>
  <c r="W250" i="40"/>
  <c r="W252" i="40"/>
  <c r="N252" i="40"/>
  <c r="V68" i="40"/>
  <c r="T98" i="40"/>
  <c r="W98" i="40" s="1"/>
  <c r="N106" i="40"/>
  <c r="N113" i="40" s="1"/>
  <c r="U127" i="40"/>
  <c r="W127" i="40" s="1"/>
  <c r="W133" i="40"/>
  <c r="T139" i="40"/>
  <c r="T144" i="40"/>
  <c r="T149" i="40" s="1"/>
  <c r="U144" i="40"/>
  <c r="T158" i="40"/>
  <c r="N152" i="40"/>
  <c r="W153" i="40"/>
  <c r="N154" i="40"/>
  <c r="W154" i="40"/>
  <c r="N163" i="40"/>
  <c r="W163" i="40" s="1"/>
  <c r="U176" i="40"/>
  <c r="N170" i="40"/>
  <c r="N176" i="40" s="1"/>
  <c r="W170" i="40"/>
  <c r="W175" i="40"/>
  <c r="W178" i="40"/>
  <c r="N200" i="40"/>
  <c r="W200" i="40"/>
  <c r="T212" i="40"/>
  <c r="W210" i="40"/>
  <c r="T214" i="40"/>
  <c r="T221" i="40" s="1"/>
  <c r="U214" i="40"/>
  <c r="U230" i="40"/>
  <c r="W234" i="40"/>
  <c r="W235" i="40"/>
  <c r="U248" i="40"/>
  <c r="W247" i="40"/>
  <c r="N323" i="40"/>
  <c r="T156" i="40"/>
  <c r="W156" i="40" s="1"/>
  <c r="U162" i="40"/>
  <c r="W162" i="40" s="1"/>
  <c r="N164" i="40"/>
  <c r="W164" i="40" s="1"/>
  <c r="U182" i="40"/>
  <c r="W182" i="40" s="1"/>
  <c r="N187" i="40"/>
  <c r="L203" i="40"/>
  <c r="W196" i="40"/>
  <c r="U197" i="40"/>
  <c r="W197" i="40" s="1"/>
  <c r="N198" i="40"/>
  <c r="W198" i="40" s="1"/>
  <c r="N199" i="40"/>
  <c r="W199" i="40" s="1"/>
  <c r="N210" i="40"/>
  <c r="U220" i="40"/>
  <c r="W220" i="40" s="1"/>
  <c r="W224" i="40"/>
  <c r="T226" i="40"/>
  <c r="W226" i="40" s="1"/>
  <c r="N232" i="40"/>
  <c r="U235" i="40"/>
  <c r="N236" i="40"/>
  <c r="W236" i="40" s="1"/>
  <c r="T245" i="40"/>
  <c r="W245" i="40" s="1"/>
  <c r="L257" i="40"/>
  <c r="W251" i="40"/>
  <c r="L266" i="40"/>
  <c r="W260" i="40"/>
  <c r="T261" i="40"/>
  <c r="T266" i="40" s="1"/>
  <c r="U261" i="40"/>
  <c r="N268" i="40"/>
  <c r="N275" i="40" s="1"/>
  <c r="L275" i="40"/>
  <c r="W272" i="40"/>
  <c r="U273" i="40"/>
  <c r="T273" i="40"/>
  <c r="W273" i="40" s="1"/>
  <c r="T284" i="40"/>
  <c r="U286" i="40"/>
  <c r="T286" i="40"/>
  <c r="N290" i="40"/>
  <c r="W290" i="40"/>
  <c r="N296" i="40"/>
  <c r="V311" i="40"/>
  <c r="W306" i="40"/>
  <c r="U308" i="40"/>
  <c r="T308" i="40"/>
  <c r="W308" i="40" s="1"/>
  <c r="W316" i="40"/>
  <c r="V329" i="40"/>
  <c r="W328" i="40"/>
  <c r="N328" i="40"/>
  <c r="W335" i="40"/>
  <c r="U347" i="40"/>
  <c r="T371" i="40"/>
  <c r="U371" i="40"/>
  <c r="N380" i="40"/>
  <c r="W380" i="40"/>
  <c r="T399" i="40"/>
  <c r="W399" i="40" s="1"/>
  <c r="U399" i="40"/>
  <c r="W171" i="40"/>
  <c r="W202" i="40"/>
  <c r="W241" i="40"/>
  <c r="N255" i="40"/>
  <c r="W255" i="40"/>
  <c r="N271" i="40"/>
  <c r="W271" i="40"/>
  <c r="N280" i="40"/>
  <c r="U289" i="40"/>
  <c r="T289" i="40"/>
  <c r="W289" i="40" s="1"/>
  <c r="N295" i="40"/>
  <c r="L302" i="40"/>
  <c r="W295" i="40"/>
  <c r="W300" i="40"/>
  <c r="N301" i="40"/>
  <c r="W301" i="40" s="1"/>
  <c r="N307" i="40"/>
  <c r="W307" i="40" s="1"/>
  <c r="N310" i="40"/>
  <c r="W310" i="40" s="1"/>
  <c r="N322" i="40"/>
  <c r="L329" i="40"/>
  <c r="W337" i="40"/>
  <c r="W350" i="40"/>
  <c r="U370" i="40"/>
  <c r="T370" i="40"/>
  <c r="W373" i="40"/>
  <c r="T412" i="40"/>
  <c r="U412" i="40"/>
  <c r="N171" i="40"/>
  <c r="W183" i="40"/>
  <c r="N190" i="40"/>
  <c r="W190" i="40" s="1"/>
  <c r="V212" i="40"/>
  <c r="N214" i="40"/>
  <c r="N221" i="40" s="1"/>
  <c r="W227" i="40"/>
  <c r="N241" i="40"/>
  <c r="W246" i="40"/>
  <c r="V266" i="40"/>
  <c r="N299" i="40"/>
  <c r="W309" i="40"/>
  <c r="N309" i="40"/>
  <c r="U313" i="40"/>
  <c r="T313" i="40"/>
  <c r="T320" i="40" s="1"/>
  <c r="U327" i="40"/>
  <c r="U329" i="40" s="1"/>
  <c r="T327" i="40"/>
  <c r="U337" i="40"/>
  <c r="T337" i="40"/>
  <c r="W342" i="40"/>
  <c r="U351" i="40"/>
  <c r="U356" i="40" s="1"/>
  <c r="T351" i="40"/>
  <c r="N368" i="40"/>
  <c r="N374" i="40" s="1"/>
  <c r="W368" i="40"/>
  <c r="W369" i="40"/>
  <c r="N369" i="40"/>
  <c r="W370" i="40"/>
  <c r="N406" i="40"/>
  <c r="W406" i="40" s="1"/>
  <c r="T208" i="40"/>
  <c r="W208" i="40" s="1"/>
  <c r="T215" i="40"/>
  <c r="W215" i="40" s="1"/>
  <c r="W232" i="40"/>
  <c r="V239" i="40"/>
  <c r="T242" i="40"/>
  <c r="T248" i="40" s="1"/>
  <c r="T243" i="40"/>
  <c r="W243" i="40" s="1"/>
  <c r="T253" i="40"/>
  <c r="N257" i="40"/>
  <c r="W265" i="40"/>
  <c r="W269" i="40"/>
  <c r="U270" i="40"/>
  <c r="U275" i="40" s="1"/>
  <c r="T270" i="40"/>
  <c r="N274" i="40"/>
  <c r="W274" i="40"/>
  <c r="W278" i="40"/>
  <c r="N279" i="40"/>
  <c r="W279" i="40"/>
  <c r="N287" i="40"/>
  <c r="W287" i="40" s="1"/>
  <c r="N288" i="40"/>
  <c r="W288" i="40" s="1"/>
  <c r="W291" i="40"/>
  <c r="U292" i="40"/>
  <c r="T292" i="40"/>
  <c r="W292" i="40" s="1"/>
  <c r="N304" i="40"/>
  <c r="L311" i="40"/>
  <c r="W304" i="40"/>
  <c r="L320" i="40"/>
  <c r="W315" i="40"/>
  <c r="T317" i="40"/>
  <c r="U317" i="40"/>
  <c r="N332" i="40"/>
  <c r="N338" i="40" s="1"/>
  <c r="W332" i="40"/>
  <c r="N343" i="40"/>
  <c r="W343" i="40"/>
  <c r="W367" i="40"/>
  <c r="N396" i="40"/>
  <c r="N401" i="40" s="1"/>
  <c r="U166" i="40"/>
  <c r="W166" i="40" s="1"/>
  <c r="T172" i="40"/>
  <c r="W172" i="40" s="1"/>
  <c r="W174" i="40"/>
  <c r="W187" i="40"/>
  <c r="T191" i="40"/>
  <c r="W191" i="40" s="1"/>
  <c r="U201" i="40"/>
  <c r="W201" i="40" s="1"/>
  <c r="L248" i="40"/>
  <c r="W256" i="40"/>
  <c r="W262" i="40"/>
  <c r="W263" i="40"/>
  <c r="T264" i="40"/>
  <c r="U264" i="40"/>
  <c r="U266" i="40" s="1"/>
  <c r="N277" i="40"/>
  <c r="L284" i="40"/>
  <c r="W277" i="40"/>
  <c r="N283" i="40"/>
  <c r="N298" i="40"/>
  <c r="W298" i="40" s="1"/>
  <c r="U311" i="40"/>
  <c r="N325" i="40"/>
  <c r="W325" i="40" s="1"/>
  <c r="N326" i="40"/>
  <c r="W326" i="40" s="1"/>
  <c r="T338" i="40"/>
  <c r="N336" i="40"/>
  <c r="W336" i="40" s="1"/>
  <c r="N340" i="40"/>
  <c r="L347" i="40"/>
  <c r="W340" i="40"/>
  <c r="N342" i="40"/>
  <c r="N349" i="40"/>
  <c r="N356" i="40" s="1"/>
  <c r="W353" i="40"/>
  <c r="T355" i="40"/>
  <c r="W355" i="40" s="1"/>
  <c r="U355" i="40"/>
  <c r="N259" i="40"/>
  <c r="U277" i="40"/>
  <c r="U280" i="40"/>
  <c r="W280" i="40" s="1"/>
  <c r="U283" i="40"/>
  <c r="W283" i="40" s="1"/>
  <c r="U296" i="40"/>
  <c r="W296" i="40" s="1"/>
  <c r="U299" i="40"/>
  <c r="W299" i="40" s="1"/>
  <c r="T304" i="40"/>
  <c r="T310" i="40"/>
  <c r="U314" i="40"/>
  <c r="W314" i="40" s="1"/>
  <c r="W317" i="40"/>
  <c r="T323" i="40"/>
  <c r="T329" i="40" s="1"/>
  <c r="U352" i="40"/>
  <c r="N360" i="40"/>
  <c r="W360" i="40" s="1"/>
  <c r="N364" i="40"/>
  <c r="W364" i="40" s="1"/>
  <c r="U374" i="40"/>
  <c r="N373" i="40"/>
  <c r="U376" i="40"/>
  <c r="N379" i="40"/>
  <c r="W379" i="40" s="1"/>
  <c r="V401" i="40"/>
  <c r="N403" i="40"/>
  <c r="N410" i="40" s="1"/>
  <c r="L410" i="40"/>
  <c r="N404" i="40"/>
  <c r="W404" i="40" s="1"/>
  <c r="N407" i="40"/>
  <c r="W407" i="40" s="1"/>
  <c r="N423" i="40"/>
  <c r="W423" i="40" s="1"/>
  <c r="L293" i="40"/>
  <c r="W334" i="40"/>
  <c r="W344" i="40"/>
  <c r="W346" i="40"/>
  <c r="W352" i="40"/>
  <c r="W358" i="40"/>
  <c r="N391" i="40"/>
  <c r="W391" i="40" s="1"/>
  <c r="T395" i="40"/>
  <c r="T401" i="40" s="1"/>
  <c r="U395" i="40"/>
  <c r="U401" i="40" s="1"/>
  <c r="U451" i="40"/>
  <c r="T451" i="40"/>
  <c r="W451" i="40" s="1"/>
  <c r="W305" i="40"/>
  <c r="N313" i="40"/>
  <c r="W319" i="40"/>
  <c r="W324" i="40"/>
  <c r="N344" i="40"/>
  <c r="V356" i="40"/>
  <c r="W359" i="40"/>
  <c r="L365" i="40"/>
  <c r="V374" i="40"/>
  <c r="W378" i="40"/>
  <c r="N385" i="40"/>
  <c r="U396" i="40"/>
  <c r="W396" i="40" s="1"/>
  <c r="N398" i="40"/>
  <c r="W398" i="40" s="1"/>
  <c r="W409" i="40"/>
  <c r="N409" i="40"/>
  <c r="O466" i="40"/>
  <c r="L338" i="40"/>
  <c r="W331" i="40"/>
  <c r="T360" i="40"/>
  <c r="T365" i="40" s="1"/>
  <c r="U360" i="40"/>
  <c r="W363" i="40"/>
  <c r="T364" i="40"/>
  <c r="U364" i="40"/>
  <c r="T383" i="40"/>
  <c r="N387" i="40"/>
  <c r="W387" i="40" s="1"/>
  <c r="U389" i="40"/>
  <c r="U392" i="40" s="1"/>
  <c r="T389" i="40"/>
  <c r="W389" i="40" s="1"/>
  <c r="T390" i="40"/>
  <c r="W390" i="40" s="1"/>
  <c r="U390" i="40"/>
  <c r="N405" i="40"/>
  <c r="W405" i="40"/>
  <c r="N434" i="40"/>
  <c r="W434" i="40" s="1"/>
  <c r="U333" i="40"/>
  <c r="U338" i="40" s="1"/>
  <c r="W341" i="40"/>
  <c r="T345" i="40"/>
  <c r="T347" i="40" s="1"/>
  <c r="U361" i="40"/>
  <c r="W361" i="40" s="1"/>
  <c r="N363" i="40"/>
  <c r="L374" i="40"/>
  <c r="N372" i="40"/>
  <c r="W372" i="40" s="1"/>
  <c r="N376" i="40"/>
  <c r="N383" i="40" s="1"/>
  <c r="L383" i="40"/>
  <c r="T380" i="40"/>
  <c r="U380" i="40"/>
  <c r="W382" i="40"/>
  <c r="T392" i="40"/>
  <c r="N388" i="40"/>
  <c r="W388" i="40" s="1"/>
  <c r="W400" i="40"/>
  <c r="U405" i="40"/>
  <c r="U410" i="40" s="1"/>
  <c r="T405" i="40"/>
  <c r="N408" i="40"/>
  <c r="W408" i="40"/>
  <c r="L437" i="40"/>
  <c r="Q466" i="40"/>
  <c r="L401" i="40"/>
  <c r="W394" i="40"/>
  <c r="U413" i="40"/>
  <c r="W413" i="40" s="1"/>
  <c r="W418" i="40"/>
  <c r="V428" i="40"/>
  <c r="N424" i="40"/>
  <c r="W424" i="40" s="1"/>
  <c r="N425" i="40"/>
  <c r="W425" i="40" s="1"/>
  <c r="U435" i="40"/>
  <c r="T435" i="40"/>
  <c r="W436" i="40"/>
  <c r="N439" i="40"/>
  <c r="L446" i="40"/>
  <c r="W439" i="40"/>
  <c r="W441" i="40"/>
  <c r="N441" i="40"/>
  <c r="N457" i="40"/>
  <c r="L464" i="40"/>
  <c r="N445" i="40"/>
  <c r="W445" i="40" s="1"/>
  <c r="N461" i="40"/>
  <c r="W461" i="40"/>
  <c r="N463" i="40"/>
  <c r="W463" i="40" s="1"/>
  <c r="L419" i="40"/>
  <c r="U416" i="40"/>
  <c r="T416" i="40"/>
  <c r="W416" i="40" s="1"/>
  <c r="W417" i="40"/>
  <c r="N421" i="40"/>
  <c r="W421" i="40" s="1"/>
  <c r="W428" i="40" s="1"/>
  <c r="L428" i="40"/>
  <c r="N422" i="40"/>
  <c r="W422" i="40" s="1"/>
  <c r="N427" i="40"/>
  <c r="W427" i="40" s="1"/>
  <c r="U446" i="40"/>
  <c r="U454" i="40"/>
  <c r="T454" i="40"/>
  <c r="W454" i="40" s="1"/>
  <c r="V464" i="40"/>
  <c r="V466" i="40" s="1"/>
  <c r="S466" i="40"/>
  <c r="W415" i="40"/>
  <c r="U428" i="40"/>
  <c r="N426" i="40"/>
  <c r="W426" i="40"/>
  <c r="U432" i="40"/>
  <c r="U437" i="40" s="1"/>
  <c r="T432" i="40"/>
  <c r="W432" i="40" s="1"/>
  <c r="N442" i="40"/>
  <c r="W442" i="40" s="1"/>
  <c r="N444" i="40"/>
  <c r="W444" i="40" s="1"/>
  <c r="N448" i="40"/>
  <c r="L455" i="40"/>
  <c r="W453" i="40"/>
  <c r="N458" i="40"/>
  <c r="W458" i="40" s="1"/>
  <c r="N460" i="40"/>
  <c r="W460" i="40" s="1"/>
  <c r="T410" i="40"/>
  <c r="N412" i="40"/>
  <c r="T428" i="40"/>
  <c r="U448" i="40"/>
  <c r="U455" i="40" s="1"/>
  <c r="T448" i="40"/>
  <c r="W449" i="40"/>
  <c r="T415" i="40"/>
  <c r="T418" i="40"/>
  <c r="T431" i="40"/>
  <c r="W431" i="40" s="1"/>
  <c r="T434" i="40"/>
  <c r="T450" i="40"/>
  <c r="W450" i="40" s="1"/>
  <c r="T453" i="40"/>
  <c r="W430" i="40"/>
  <c r="W440" i="40"/>
  <c r="W443" i="40"/>
  <c r="W459" i="40"/>
  <c r="W462" i="40"/>
  <c r="N16" i="39"/>
  <c r="W16" i="39" s="1"/>
  <c r="L23" i="39"/>
  <c r="N20" i="39"/>
  <c r="W20" i="39" s="1"/>
  <c r="N22" i="39"/>
  <c r="W56" i="39"/>
  <c r="N56" i="39"/>
  <c r="T68" i="39"/>
  <c r="U86" i="39"/>
  <c r="W88" i="39"/>
  <c r="N88" i="39"/>
  <c r="L95" i="39"/>
  <c r="T104" i="39"/>
  <c r="N111" i="39"/>
  <c r="W111" i="39" s="1"/>
  <c r="N124" i="39"/>
  <c r="W124" i="39"/>
  <c r="L131" i="39"/>
  <c r="N143" i="39"/>
  <c r="W143" i="39" s="1"/>
  <c r="W36" i="39"/>
  <c r="N36" i="39"/>
  <c r="N38" i="39"/>
  <c r="W38" i="39" s="1"/>
  <c r="N43" i="39"/>
  <c r="W43" i="39" s="1"/>
  <c r="W50" i="39" s="1"/>
  <c r="L50" i="39"/>
  <c r="W67" i="39"/>
  <c r="N67" i="39"/>
  <c r="N74" i="39"/>
  <c r="W74" i="39" s="1"/>
  <c r="W99" i="39"/>
  <c r="N99" i="39"/>
  <c r="N108" i="39"/>
  <c r="W108" i="39" s="1"/>
  <c r="W110" i="39"/>
  <c r="N110" i="39"/>
  <c r="L122" i="39"/>
  <c r="N115" i="39"/>
  <c r="N27" i="39"/>
  <c r="W27" i="39" s="1"/>
  <c r="N46" i="39"/>
  <c r="W46" i="39" s="1"/>
  <c r="N92" i="39"/>
  <c r="W92" i="39" s="1"/>
  <c r="T131" i="39"/>
  <c r="N146" i="39"/>
  <c r="N17" i="39"/>
  <c r="W17" i="39" s="1"/>
  <c r="N19" i="39"/>
  <c r="N30" i="39"/>
  <c r="W30" i="39"/>
  <c r="T50" i="39"/>
  <c r="N49" i="39"/>
  <c r="W49" i="39" s="1"/>
  <c r="N55" i="39"/>
  <c r="W55" i="39" s="1"/>
  <c r="N58" i="39"/>
  <c r="W58" i="39" s="1"/>
  <c r="L77" i="39"/>
  <c r="W91" i="39"/>
  <c r="N91" i="39"/>
  <c r="W94" i="39"/>
  <c r="N94" i="39"/>
  <c r="N102" i="39"/>
  <c r="W126" i="39"/>
  <c r="N126" i="39"/>
  <c r="N26" i="39"/>
  <c r="W26" i="39" s="1"/>
  <c r="N35" i="39"/>
  <c r="N41" i="39" s="1"/>
  <c r="N39" i="39"/>
  <c r="W39" i="39" s="1"/>
  <c r="W45" i="39"/>
  <c r="N45" i="39"/>
  <c r="N73" i="39"/>
  <c r="N77" i="39" s="1"/>
  <c r="N109" i="39"/>
  <c r="W109" i="39"/>
  <c r="N125" i="39"/>
  <c r="W125" i="39" s="1"/>
  <c r="W29" i="39"/>
  <c r="N29" i="39"/>
  <c r="W48" i="39"/>
  <c r="N48" i="39"/>
  <c r="W52" i="39"/>
  <c r="N52" i="39"/>
  <c r="L59" i="39"/>
  <c r="N57" i="39"/>
  <c r="W57" i="39" s="1"/>
  <c r="N64" i="39"/>
  <c r="W64" i="39" s="1"/>
  <c r="W72" i="39"/>
  <c r="N72" i="39"/>
  <c r="W75" i="39"/>
  <c r="N75" i="39"/>
  <c r="W83" i="39"/>
  <c r="N83" i="39"/>
  <c r="N86" i="39" s="1"/>
  <c r="N93" i="39"/>
  <c r="W93" i="39" s="1"/>
  <c r="W121" i="39"/>
  <c r="N121" i="39"/>
  <c r="T16" i="39"/>
  <c r="T23" i="39" s="1"/>
  <c r="T19" i="39"/>
  <c r="W19" i="39" s="1"/>
  <c r="T22" i="39"/>
  <c r="W22" i="39" s="1"/>
  <c r="U25" i="39"/>
  <c r="U28" i="39"/>
  <c r="U31" i="39"/>
  <c r="T35" i="39"/>
  <c r="T41" i="39" s="1"/>
  <c r="T38" i="39"/>
  <c r="U44" i="39"/>
  <c r="U50" i="39" s="1"/>
  <c r="U47" i="39"/>
  <c r="U55" i="39"/>
  <c r="U59" i="39" s="1"/>
  <c r="U62" i="39"/>
  <c r="W62" i="39" s="1"/>
  <c r="N63" i="39"/>
  <c r="W63" i="39" s="1"/>
  <c r="U66" i="39"/>
  <c r="W70" i="39"/>
  <c r="W80" i="39"/>
  <c r="T82" i="39"/>
  <c r="W82" i="39" s="1"/>
  <c r="U97" i="39"/>
  <c r="N98" i="39"/>
  <c r="W98" i="39" s="1"/>
  <c r="U101" i="39"/>
  <c r="N103" i="39"/>
  <c r="W103" i="39" s="1"/>
  <c r="W106" i="39"/>
  <c r="T108" i="39"/>
  <c r="T113" i="39" s="1"/>
  <c r="T109" i="39"/>
  <c r="W112" i="39"/>
  <c r="U115" i="39"/>
  <c r="U122" i="39" s="1"/>
  <c r="T116" i="39"/>
  <c r="T122" i="39" s="1"/>
  <c r="T120" i="39"/>
  <c r="W120" i="39" s="1"/>
  <c r="W130" i="39"/>
  <c r="U133" i="39"/>
  <c r="U134" i="39"/>
  <c r="T135" i="39"/>
  <c r="T140" i="39" s="1"/>
  <c r="V149" i="39"/>
  <c r="W147" i="39"/>
  <c r="N147" i="39"/>
  <c r="U152" i="39"/>
  <c r="T152" i="39"/>
  <c r="W152" i="39" s="1"/>
  <c r="N162" i="39"/>
  <c r="W162" i="39" s="1"/>
  <c r="V185" i="39"/>
  <c r="N189" i="39"/>
  <c r="W189" i="39" s="1"/>
  <c r="W208" i="39"/>
  <c r="U210" i="39"/>
  <c r="T210" i="39"/>
  <c r="U225" i="39"/>
  <c r="T225" i="39"/>
  <c r="N229" i="39"/>
  <c r="W229" i="39"/>
  <c r="N235" i="39"/>
  <c r="W235" i="39" s="1"/>
  <c r="W238" i="39"/>
  <c r="W244" i="39"/>
  <c r="N246" i="39"/>
  <c r="L257" i="39"/>
  <c r="N250" i="39"/>
  <c r="W250" i="39" s="1"/>
  <c r="N255" i="39"/>
  <c r="W255" i="39" s="1"/>
  <c r="T259" i="39"/>
  <c r="U259" i="39"/>
  <c r="N306" i="39"/>
  <c r="W306" i="39"/>
  <c r="N308" i="39"/>
  <c r="W308" i="39" s="1"/>
  <c r="N334" i="39"/>
  <c r="W334" i="39"/>
  <c r="N367" i="39"/>
  <c r="L374" i="39"/>
  <c r="W34" i="39"/>
  <c r="U67" i="39"/>
  <c r="W71" i="39"/>
  <c r="T73" i="39"/>
  <c r="T77" i="39" s="1"/>
  <c r="N84" i="39"/>
  <c r="W84" i="39" s="1"/>
  <c r="W90" i="39"/>
  <c r="T92" i="39"/>
  <c r="U102" i="39"/>
  <c r="W102" i="39" s="1"/>
  <c r="L113" i="39"/>
  <c r="N137" i="39"/>
  <c r="N140" i="39" s="1"/>
  <c r="N138" i="39"/>
  <c r="W138" i="39" s="1"/>
  <c r="U139" i="39"/>
  <c r="T139" i="39"/>
  <c r="N148" i="39"/>
  <c r="W148" i="39" s="1"/>
  <c r="L167" i="39"/>
  <c r="N160" i="39"/>
  <c r="W171" i="39"/>
  <c r="N173" i="39"/>
  <c r="W173" i="39" s="1"/>
  <c r="W179" i="39"/>
  <c r="V194" i="39"/>
  <c r="N202" i="39"/>
  <c r="W202" i="39" s="1"/>
  <c r="W207" i="39"/>
  <c r="N214" i="39"/>
  <c r="L221" i="39"/>
  <c r="N217" i="39"/>
  <c r="W217" i="39" s="1"/>
  <c r="W227" i="39"/>
  <c r="N227" i="39"/>
  <c r="U239" i="39"/>
  <c r="U245" i="39"/>
  <c r="T245" i="39"/>
  <c r="W245" i="39" s="1"/>
  <c r="N254" i="39"/>
  <c r="W254" i="39" s="1"/>
  <c r="N272" i="39"/>
  <c r="W272" i="39" s="1"/>
  <c r="U277" i="39"/>
  <c r="T277" i="39"/>
  <c r="T299" i="39"/>
  <c r="U299" i="39"/>
  <c r="N328" i="39"/>
  <c r="N453" i="39"/>
  <c r="W453" i="39" s="1"/>
  <c r="W25" i="39"/>
  <c r="W28" i="39"/>
  <c r="W31" i="39"/>
  <c r="W44" i="39"/>
  <c r="W47" i="39"/>
  <c r="W53" i="39"/>
  <c r="W66" i="39"/>
  <c r="L104" i="39"/>
  <c r="W101" i="39"/>
  <c r="N128" i="39"/>
  <c r="W128" i="39" s="1"/>
  <c r="W129" i="39"/>
  <c r="W133" i="39"/>
  <c r="W134" i="39"/>
  <c r="W144" i="39"/>
  <c r="N144" i="39"/>
  <c r="N161" i="39"/>
  <c r="W161" i="39" s="1"/>
  <c r="N165" i="39"/>
  <c r="W165" i="39" s="1"/>
  <c r="U172" i="39"/>
  <c r="T172" i="39"/>
  <c r="W172" i="39" s="1"/>
  <c r="W178" i="39"/>
  <c r="L185" i="39"/>
  <c r="N178" i="39"/>
  <c r="N180" i="39"/>
  <c r="W180" i="39" s="1"/>
  <c r="W184" i="39"/>
  <c r="N184" i="39"/>
  <c r="N196" i="39"/>
  <c r="L203" i="39"/>
  <c r="U198" i="39"/>
  <c r="U203" i="39" s="1"/>
  <c r="T198" i="39"/>
  <c r="W198" i="39" s="1"/>
  <c r="T221" i="39"/>
  <c r="W216" i="39"/>
  <c r="N216" i="39"/>
  <c r="W224" i="39"/>
  <c r="N224" i="39"/>
  <c r="N237" i="39"/>
  <c r="W237" i="39" s="1"/>
  <c r="N268" i="39"/>
  <c r="L275" i="39"/>
  <c r="L32" i="39"/>
  <c r="T95" i="39"/>
  <c r="W116" i="39"/>
  <c r="W135" i="39"/>
  <c r="N139" i="39"/>
  <c r="W139" i="39" s="1"/>
  <c r="T146" i="39"/>
  <c r="W146" i="39" s="1"/>
  <c r="U146" i="39"/>
  <c r="U158" i="39"/>
  <c r="N163" i="39"/>
  <c r="W163" i="39" s="1"/>
  <c r="W169" i="39"/>
  <c r="N197" i="39"/>
  <c r="W197" i="39" s="1"/>
  <c r="W201" i="39"/>
  <c r="N201" i="39"/>
  <c r="T230" i="39"/>
  <c r="L239" i="39"/>
  <c r="U234" i="39"/>
  <c r="T234" i="39"/>
  <c r="W234" i="39" s="1"/>
  <c r="L248" i="39"/>
  <c r="N241" i="39"/>
  <c r="N248" i="39" s="1"/>
  <c r="W252" i="39"/>
  <c r="W265" i="39"/>
  <c r="N322" i="39"/>
  <c r="L329" i="39"/>
  <c r="W345" i="39"/>
  <c r="N345" i="39"/>
  <c r="L392" i="39"/>
  <c r="N385" i="39"/>
  <c r="V59" i="39"/>
  <c r="N61" i="39"/>
  <c r="N68" i="39" s="1"/>
  <c r="T71" i="39"/>
  <c r="T81" i="39"/>
  <c r="T86" i="39" s="1"/>
  <c r="T90" i="39"/>
  <c r="N97" i="39"/>
  <c r="N104" i="39" s="1"/>
  <c r="N107" i="39"/>
  <c r="N113" i="39" s="1"/>
  <c r="T119" i="39"/>
  <c r="W119" i="39" s="1"/>
  <c r="T130" i="39"/>
  <c r="W142" i="39"/>
  <c r="T143" i="39"/>
  <c r="T149" i="39" s="1"/>
  <c r="U143" i="39"/>
  <c r="U149" i="39" s="1"/>
  <c r="N145" i="39"/>
  <c r="W145" i="39" s="1"/>
  <c r="W154" i="39"/>
  <c r="N156" i="39"/>
  <c r="W156" i="39"/>
  <c r="N157" i="39"/>
  <c r="W157" i="39" s="1"/>
  <c r="N164" i="39"/>
  <c r="W164" i="39"/>
  <c r="L176" i="39"/>
  <c r="N170" i="39"/>
  <c r="N176" i="39" s="1"/>
  <c r="W200" i="39"/>
  <c r="N200" i="39"/>
  <c r="T205" i="39"/>
  <c r="U205" i="39"/>
  <c r="U212" i="39" s="1"/>
  <c r="N218" i="39"/>
  <c r="W218" i="39" s="1"/>
  <c r="N219" i="39"/>
  <c r="W219" i="39" s="1"/>
  <c r="N220" i="39"/>
  <c r="W220" i="39" s="1"/>
  <c r="L230" i="39"/>
  <c r="T248" i="39"/>
  <c r="N243" i="39"/>
  <c r="W243" i="39" s="1"/>
  <c r="N253" i="39"/>
  <c r="W253" i="39" s="1"/>
  <c r="N261" i="39"/>
  <c r="L347" i="39"/>
  <c r="N340" i="39"/>
  <c r="N377" i="39"/>
  <c r="L383" i="39"/>
  <c r="T54" i="39"/>
  <c r="W54" i="39" s="1"/>
  <c r="U61" i="39"/>
  <c r="U68" i="39" s="1"/>
  <c r="V113" i="39"/>
  <c r="W127" i="39"/>
  <c r="N142" i="39"/>
  <c r="L149" i="39"/>
  <c r="W151" i="39"/>
  <c r="L158" i="39"/>
  <c r="U155" i="39"/>
  <c r="T155" i="39"/>
  <c r="W155" i="39" s="1"/>
  <c r="V167" i="39"/>
  <c r="W166" i="39"/>
  <c r="N166" i="39"/>
  <c r="N183" i="39"/>
  <c r="U187" i="39"/>
  <c r="T187" i="39"/>
  <c r="T194" i="39" s="1"/>
  <c r="N191" i="39"/>
  <c r="W191" i="39"/>
  <c r="L212" i="39"/>
  <c r="N211" i="39"/>
  <c r="N212" i="39" s="1"/>
  <c r="U215" i="39"/>
  <c r="U221" i="39" s="1"/>
  <c r="T215" i="39"/>
  <c r="W225" i="39"/>
  <c r="N232" i="39"/>
  <c r="N239" i="39" s="1"/>
  <c r="N233" i="39"/>
  <c r="W233" i="39" s="1"/>
  <c r="V239" i="39"/>
  <c r="N236" i="39"/>
  <c r="W236" i="39" s="1"/>
  <c r="V248" i="39"/>
  <c r="T320" i="39"/>
  <c r="N318" i="39"/>
  <c r="W318" i="39" s="1"/>
  <c r="U162" i="39"/>
  <c r="U165" i="39"/>
  <c r="U167" i="39" s="1"/>
  <c r="U173" i="39"/>
  <c r="U176" i="39" s="1"/>
  <c r="U183" i="39"/>
  <c r="W183" i="39" s="1"/>
  <c r="L194" i="39"/>
  <c r="U188" i="39"/>
  <c r="N190" i="39"/>
  <c r="N194" i="39" s="1"/>
  <c r="U193" i="39"/>
  <c r="W205" i="39"/>
  <c r="U211" i="39"/>
  <c r="W215" i="39"/>
  <c r="T217" i="39"/>
  <c r="N223" i="39"/>
  <c r="N230" i="39" s="1"/>
  <c r="U226" i="39"/>
  <c r="W226" i="39" s="1"/>
  <c r="N228" i="39"/>
  <c r="W228" i="39" s="1"/>
  <c r="T236" i="39"/>
  <c r="U246" i="39"/>
  <c r="W246" i="39" s="1"/>
  <c r="U253" i="39"/>
  <c r="U257" i="39" s="1"/>
  <c r="N259" i="39"/>
  <c r="L266" i="39"/>
  <c r="U261" i="39"/>
  <c r="T261" i="39"/>
  <c r="W261" i="39" s="1"/>
  <c r="U265" i="39"/>
  <c r="N270" i="39"/>
  <c r="W270" i="39" s="1"/>
  <c r="N274" i="39"/>
  <c r="W274" i="39" s="1"/>
  <c r="N278" i="39"/>
  <c r="W278" i="39" s="1"/>
  <c r="N287" i="39"/>
  <c r="W287" i="39" s="1"/>
  <c r="L302" i="39"/>
  <c r="N314" i="39"/>
  <c r="W314" i="39"/>
  <c r="V338" i="39"/>
  <c r="N342" i="39"/>
  <c r="W342" i="39" s="1"/>
  <c r="W344" i="39"/>
  <c r="N346" i="39"/>
  <c r="W346" i="39" s="1"/>
  <c r="N360" i="39"/>
  <c r="W360" i="39" s="1"/>
  <c r="W372" i="39"/>
  <c r="N372" i="39"/>
  <c r="W382" i="39"/>
  <c r="N386" i="39"/>
  <c r="N395" i="39"/>
  <c r="W395" i="39" s="1"/>
  <c r="W181" i="39"/>
  <c r="W188" i="39"/>
  <c r="W193" i="39"/>
  <c r="T239" i="39"/>
  <c r="U243" i="39"/>
  <c r="T257" i="39"/>
  <c r="W251" i="39"/>
  <c r="T275" i="39"/>
  <c r="N273" i="39"/>
  <c r="W273" i="39"/>
  <c r="L293" i="39"/>
  <c r="N286" i="39"/>
  <c r="W286" i="39"/>
  <c r="U290" i="39"/>
  <c r="T290" i="39"/>
  <c r="W299" i="39"/>
  <c r="N310" i="39"/>
  <c r="W310" i="39" s="1"/>
  <c r="W331" i="39"/>
  <c r="U333" i="39"/>
  <c r="T333" i="39"/>
  <c r="L338" i="39"/>
  <c r="T356" i="39"/>
  <c r="L365" i="39"/>
  <c r="N358" i="39"/>
  <c r="W358" i="39" s="1"/>
  <c r="W369" i="39"/>
  <c r="N369" i="39"/>
  <c r="L419" i="39"/>
  <c r="N412" i="39"/>
  <c r="N419" i="39" s="1"/>
  <c r="W174" i="39"/>
  <c r="W247" i="39"/>
  <c r="W256" i="39"/>
  <c r="N256" i="39"/>
  <c r="W262" i="39"/>
  <c r="U283" i="39"/>
  <c r="T283" i="39"/>
  <c r="N288" i="39"/>
  <c r="W288" i="39" s="1"/>
  <c r="T338" i="39"/>
  <c r="T347" i="39"/>
  <c r="L356" i="39"/>
  <c r="N362" i="39"/>
  <c r="W362" i="39" s="1"/>
  <c r="N391" i="39"/>
  <c r="W391" i="39" s="1"/>
  <c r="T199" i="39"/>
  <c r="W199" i="39" s="1"/>
  <c r="T206" i="39"/>
  <c r="W206" i="39" s="1"/>
  <c r="V257" i="39"/>
  <c r="W263" i="39"/>
  <c r="N271" i="39"/>
  <c r="W271" i="39"/>
  <c r="W279" i="39"/>
  <c r="N281" i="39"/>
  <c r="W281" i="39" s="1"/>
  <c r="N282" i="39"/>
  <c r="W282" i="39" s="1"/>
  <c r="N289" i="39"/>
  <c r="W289" i="39" s="1"/>
  <c r="N292" i="39"/>
  <c r="W292" i="39"/>
  <c r="N296" i="39"/>
  <c r="N302" i="39" s="1"/>
  <c r="N305" i="39"/>
  <c r="W305" i="39"/>
  <c r="W323" i="39"/>
  <c r="N323" i="39"/>
  <c r="N325" i="39"/>
  <c r="W325" i="39" s="1"/>
  <c r="N338" i="39"/>
  <c r="T337" i="39"/>
  <c r="U337" i="39"/>
  <c r="W337" i="39" s="1"/>
  <c r="N352" i="39"/>
  <c r="W352" i="39"/>
  <c r="N383" i="39"/>
  <c r="W376" i="39"/>
  <c r="N405" i="39"/>
  <c r="W405" i="39" s="1"/>
  <c r="W406" i="39"/>
  <c r="N406" i="39"/>
  <c r="T182" i="39"/>
  <c r="W182" i="39" s="1"/>
  <c r="U192" i="39"/>
  <c r="W192" i="39" s="1"/>
  <c r="U248" i="39"/>
  <c r="T255" i="39"/>
  <c r="U255" i="39"/>
  <c r="W260" i="39"/>
  <c r="U264" i="39"/>
  <c r="W264" i="39" s="1"/>
  <c r="T264" i="39"/>
  <c r="W269" i="39"/>
  <c r="N269" i="39"/>
  <c r="U280" i="39"/>
  <c r="T280" i="39"/>
  <c r="V293" i="39"/>
  <c r="N291" i="39"/>
  <c r="W291" i="39" s="1"/>
  <c r="U295" i="39"/>
  <c r="T295" i="39"/>
  <c r="W301" i="39"/>
  <c r="W304" i="39"/>
  <c r="N304" i="39"/>
  <c r="L311" i="39"/>
  <c r="W307" i="39"/>
  <c r="U309" i="39"/>
  <c r="U311" i="39" s="1"/>
  <c r="T309" i="39"/>
  <c r="U319" i="39"/>
  <c r="T319" i="39"/>
  <c r="W319" i="39" s="1"/>
  <c r="N324" i="39"/>
  <c r="W324" i="39" s="1"/>
  <c r="N341" i="39"/>
  <c r="W341" i="39" s="1"/>
  <c r="U343" i="39"/>
  <c r="U347" i="39" s="1"/>
  <c r="T343" i="39"/>
  <c r="W343" i="39" s="1"/>
  <c r="W350" i="39"/>
  <c r="N350" i="39"/>
  <c r="W353" i="39"/>
  <c r="T361" i="39"/>
  <c r="T365" i="39" s="1"/>
  <c r="U361" i="39"/>
  <c r="N364" i="39"/>
  <c r="W364" i="39" s="1"/>
  <c r="V392" i="39"/>
  <c r="U268" i="39"/>
  <c r="U275" i="39" s="1"/>
  <c r="U271" i="39"/>
  <c r="U274" i="39"/>
  <c r="U287" i="39"/>
  <c r="U293" i="39" s="1"/>
  <c r="W290" i="39"/>
  <c r="T292" i="39"/>
  <c r="T293" i="39" s="1"/>
  <c r="U296" i="39"/>
  <c r="W296" i="39" s="1"/>
  <c r="T305" i="39"/>
  <c r="W309" i="39"/>
  <c r="U316" i="39"/>
  <c r="N317" i="39"/>
  <c r="W317" i="39" s="1"/>
  <c r="U322" i="39"/>
  <c r="U328" i="39"/>
  <c r="W328" i="39" s="1"/>
  <c r="U334" i="39"/>
  <c r="U349" i="39"/>
  <c r="N351" i="39"/>
  <c r="W351" i="39" s="1"/>
  <c r="U354" i="39"/>
  <c r="N355" i="39"/>
  <c r="W355" i="39" s="1"/>
  <c r="T381" i="39"/>
  <c r="U382" i="39"/>
  <c r="U390" i="39"/>
  <c r="N399" i="39"/>
  <c r="W399" i="39" s="1"/>
  <c r="U413" i="39"/>
  <c r="T413" i="39"/>
  <c r="N421" i="39"/>
  <c r="L428" i="39"/>
  <c r="W421" i="39"/>
  <c r="N422" i="39"/>
  <c r="W422" i="39" s="1"/>
  <c r="N427" i="39"/>
  <c r="W427" i="39"/>
  <c r="L464" i="39"/>
  <c r="U320" i="39"/>
  <c r="W316" i="39"/>
  <c r="W326" i="39"/>
  <c r="W354" i="39"/>
  <c r="U365" i="39"/>
  <c r="W381" i="39"/>
  <c r="N404" i="39"/>
  <c r="W404" i="39"/>
  <c r="L410" i="39"/>
  <c r="W297" i="39"/>
  <c r="W335" i="39"/>
  <c r="N371" i="39"/>
  <c r="W371" i="39" s="1"/>
  <c r="U373" i="39"/>
  <c r="T373" i="39"/>
  <c r="W373" i="39" s="1"/>
  <c r="N448" i="39"/>
  <c r="N455" i="39" s="1"/>
  <c r="L455" i="39"/>
  <c r="O466" i="39"/>
  <c r="T300" i="39"/>
  <c r="W300" i="39" s="1"/>
  <c r="L320" i="39"/>
  <c r="W313" i="39"/>
  <c r="T344" i="39"/>
  <c r="N349" i="39"/>
  <c r="N356" i="39" s="1"/>
  <c r="W359" i="39"/>
  <c r="T362" i="39"/>
  <c r="T363" i="39"/>
  <c r="W363" i="39" s="1"/>
  <c r="U367" i="39"/>
  <c r="U374" i="39" s="1"/>
  <c r="T367" i="39"/>
  <c r="U368" i="39"/>
  <c r="W368" i="39" s="1"/>
  <c r="N370" i="39"/>
  <c r="W370" i="39" s="1"/>
  <c r="N388" i="39"/>
  <c r="W388" i="39" s="1"/>
  <c r="N390" i="39"/>
  <c r="W390" i="39" s="1"/>
  <c r="W397" i="39"/>
  <c r="T400" i="39"/>
  <c r="W400" i="39" s="1"/>
  <c r="U400" i="39"/>
  <c r="N432" i="39"/>
  <c r="N458" i="39"/>
  <c r="W458" i="39"/>
  <c r="T311" i="39"/>
  <c r="U315" i="39"/>
  <c r="W315" i="39" s="1"/>
  <c r="T327" i="39"/>
  <c r="T329" i="39" s="1"/>
  <c r="U353" i="39"/>
  <c r="T377" i="39"/>
  <c r="T383" i="39" s="1"/>
  <c r="U377" i="39"/>
  <c r="U378" i="39"/>
  <c r="W378" i="39" s="1"/>
  <c r="W379" i="39"/>
  <c r="W380" i="39"/>
  <c r="U386" i="39"/>
  <c r="T386" i="39"/>
  <c r="W386" i="39" s="1"/>
  <c r="U387" i="39"/>
  <c r="W387" i="39" s="1"/>
  <c r="N389" i="39"/>
  <c r="W389" i="39" s="1"/>
  <c r="L401" i="39"/>
  <c r="N394" i="39"/>
  <c r="N401" i="39" s="1"/>
  <c r="T398" i="39"/>
  <c r="W398" i="39" s="1"/>
  <c r="U398" i="39"/>
  <c r="U401" i="39" s="1"/>
  <c r="T399" i="39"/>
  <c r="T401" i="39" s="1"/>
  <c r="U399" i="39"/>
  <c r="N407" i="39"/>
  <c r="W407" i="39"/>
  <c r="N413" i="39"/>
  <c r="W413" i="39"/>
  <c r="Q466" i="39"/>
  <c r="V356" i="39"/>
  <c r="T410" i="39"/>
  <c r="N408" i="39"/>
  <c r="W408" i="39"/>
  <c r="N409" i="39"/>
  <c r="W409" i="39" s="1"/>
  <c r="U419" i="39"/>
  <c r="W415" i="39"/>
  <c r="U416" i="39"/>
  <c r="T416" i="39"/>
  <c r="W416" i="39" s="1"/>
  <c r="U454" i="39"/>
  <c r="T454" i="39"/>
  <c r="W454" i="39" s="1"/>
  <c r="V464" i="39"/>
  <c r="N459" i="39"/>
  <c r="W459" i="39" s="1"/>
  <c r="W460" i="39"/>
  <c r="N460" i="39"/>
  <c r="N426" i="39"/>
  <c r="W426" i="39" s="1"/>
  <c r="U432" i="39"/>
  <c r="U437" i="39" s="1"/>
  <c r="T432" i="39"/>
  <c r="W433" i="39"/>
  <c r="U446" i="39"/>
  <c r="N442" i="39"/>
  <c r="W442" i="39"/>
  <c r="N444" i="39"/>
  <c r="W444" i="39" s="1"/>
  <c r="U448" i="39"/>
  <c r="T448" i="39"/>
  <c r="W449" i="39"/>
  <c r="W418" i="39"/>
  <c r="W457" i="39"/>
  <c r="N457" i="39"/>
  <c r="N462" i="39"/>
  <c r="W462" i="39" s="1"/>
  <c r="W463" i="39"/>
  <c r="N463" i="39"/>
  <c r="S466" i="39"/>
  <c r="W417" i="39"/>
  <c r="N424" i="39"/>
  <c r="W424" i="39" s="1"/>
  <c r="W425" i="39"/>
  <c r="N425" i="39"/>
  <c r="T437" i="39"/>
  <c r="U451" i="39"/>
  <c r="T451" i="39"/>
  <c r="W451" i="39" s="1"/>
  <c r="N461" i="39"/>
  <c r="W461" i="39" s="1"/>
  <c r="T392" i="39"/>
  <c r="N403" i="39"/>
  <c r="N410" i="39" s="1"/>
  <c r="N418" i="39"/>
  <c r="N423" i="39"/>
  <c r="W423" i="39" s="1"/>
  <c r="L437" i="39"/>
  <c r="N431" i="39"/>
  <c r="N437" i="39" s="1"/>
  <c r="U435" i="39"/>
  <c r="T435" i="39"/>
  <c r="W436" i="39"/>
  <c r="N439" i="39"/>
  <c r="L446" i="39"/>
  <c r="W439" i="39"/>
  <c r="W441" i="39"/>
  <c r="N441" i="39"/>
  <c r="N445" i="39"/>
  <c r="W445" i="39" s="1"/>
  <c r="W450" i="39"/>
  <c r="T431" i="39"/>
  <c r="T434" i="39"/>
  <c r="W434" i="39" s="1"/>
  <c r="T450" i="39"/>
  <c r="T453" i="39"/>
  <c r="W430" i="39"/>
  <c r="W440" i="39"/>
  <c r="W443" i="39"/>
  <c r="N21" i="38"/>
  <c r="W21" i="38"/>
  <c r="U59" i="38"/>
  <c r="W54" i="38"/>
  <c r="N54" i="38"/>
  <c r="L77" i="38"/>
  <c r="W73" i="38"/>
  <c r="N73" i="38"/>
  <c r="W117" i="38"/>
  <c r="W16" i="38"/>
  <c r="L23" i="38"/>
  <c r="N16" i="38"/>
  <c r="U32" i="38"/>
  <c r="W39" i="38"/>
  <c r="N39" i="38"/>
  <c r="L113" i="38"/>
  <c r="W112" i="38"/>
  <c r="W207" i="38"/>
  <c r="W27" i="38"/>
  <c r="N27" i="38"/>
  <c r="N36" i="38"/>
  <c r="W36" i="38" s="1"/>
  <c r="N38" i="38"/>
  <c r="W38" i="38" s="1"/>
  <c r="L50" i="38"/>
  <c r="N43" i="38"/>
  <c r="W43" i="38"/>
  <c r="W201" i="38"/>
  <c r="N20" i="38"/>
  <c r="W20" i="38" s="1"/>
  <c r="T50" i="38"/>
  <c r="N53" i="38"/>
  <c r="N56" i="38"/>
  <c r="W56" i="38" s="1"/>
  <c r="N72" i="38"/>
  <c r="N77" i="38" s="1"/>
  <c r="W72" i="38"/>
  <c r="N75" i="38"/>
  <c r="W75" i="38"/>
  <c r="U23" i="38"/>
  <c r="W19" i="38"/>
  <c r="N19" i="38"/>
  <c r="N22" i="38"/>
  <c r="W22" i="38" s="1"/>
  <c r="N30" i="38"/>
  <c r="W49" i="38"/>
  <c r="N49" i="38"/>
  <c r="N107" i="38"/>
  <c r="N143" i="38"/>
  <c r="W143" i="38" s="1"/>
  <c r="W198" i="38"/>
  <c r="N37" i="38"/>
  <c r="N55" i="38"/>
  <c r="W55" i="38" s="1"/>
  <c r="W65" i="38"/>
  <c r="N65" i="38"/>
  <c r="N74" i="38"/>
  <c r="W74" i="38" s="1"/>
  <c r="N84" i="38"/>
  <c r="W84" i="38" s="1"/>
  <c r="N126" i="38"/>
  <c r="W126" i="38" s="1"/>
  <c r="L131" i="38"/>
  <c r="T20" i="38"/>
  <c r="U30" i="38"/>
  <c r="W30" i="38" s="1"/>
  <c r="U37" i="38"/>
  <c r="U41" i="38" s="1"/>
  <c r="L41" i="38"/>
  <c r="U44" i="38"/>
  <c r="W44" i="38" s="1"/>
  <c r="U48" i="38"/>
  <c r="W48" i="38" s="1"/>
  <c r="W62" i="38"/>
  <c r="U79" i="38"/>
  <c r="U83" i="38"/>
  <c r="W83" i="38" s="1"/>
  <c r="W92" i="38"/>
  <c r="T97" i="38"/>
  <c r="T104" i="38" s="1"/>
  <c r="U97" i="38"/>
  <c r="U104" i="38" s="1"/>
  <c r="U98" i="38"/>
  <c r="W98" i="38" s="1"/>
  <c r="W99" i="38"/>
  <c r="W100" i="38"/>
  <c r="N108" i="38"/>
  <c r="W108" i="38" s="1"/>
  <c r="U112" i="38"/>
  <c r="T112" i="38"/>
  <c r="W124" i="38"/>
  <c r="N124" i="38"/>
  <c r="W128" i="38"/>
  <c r="T156" i="38"/>
  <c r="W156" i="38" s="1"/>
  <c r="N170" i="38"/>
  <c r="W170" i="38"/>
  <c r="N192" i="38"/>
  <c r="W192" i="38" s="1"/>
  <c r="U193" i="38"/>
  <c r="N198" i="38"/>
  <c r="N199" i="38"/>
  <c r="W199" i="38" s="1"/>
  <c r="N201" i="38"/>
  <c r="T212" i="38"/>
  <c r="U207" i="38"/>
  <c r="T207" i="38"/>
  <c r="T211" i="38"/>
  <c r="W211" i="38" s="1"/>
  <c r="U211" i="38"/>
  <c r="N215" i="38"/>
  <c r="W215" i="38"/>
  <c r="U217" i="38"/>
  <c r="T217" i="38"/>
  <c r="W217" i="38" s="1"/>
  <c r="L32" i="38"/>
  <c r="N41" i="38"/>
  <c r="W57" i="38"/>
  <c r="L59" i="38"/>
  <c r="W63" i="38"/>
  <c r="W70" i="38"/>
  <c r="W76" i="38"/>
  <c r="N88" i="38"/>
  <c r="W88" i="38" s="1"/>
  <c r="W89" i="38"/>
  <c r="U90" i="38"/>
  <c r="T90" i="38"/>
  <c r="L104" i="38"/>
  <c r="N97" i="38"/>
  <c r="N104" i="38" s="1"/>
  <c r="N110" i="38"/>
  <c r="W110" i="38"/>
  <c r="N111" i="38"/>
  <c r="W111" i="38" s="1"/>
  <c r="L122" i="38"/>
  <c r="T116" i="38"/>
  <c r="U116" i="38"/>
  <c r="U122" i="38" s="1"/>
  <c r="N137" i="38"/>
  <c r="W137" i="38" s="1"/>
  <c r="N144" i="38"/>
  <c r="W144" i="38" s="1"/>
  <c r="N175" i="38"/>
  <c r="N176" i="38" s="1"/>
  <c r="N180" i="38"/>
  <c r="W180" i="38"/>
  <c r="N182" i="38"/>
  <c r="W182" i="38" s="1"/>
  <c r="L194" i="38"/>
  <c r="N187" i="38"/>
  <c r="W187" i="38" s="1"/>
  <c r="W216" i="38"/>
  <c r="N216" i="38"/>
  <c r="W219" i="38"/>
  <c r="N219" i="38"/>
  <c r="N262" i="38"/>
  <c r="W262" i="38" s="1"/>
  <c r="N271" i="38"/>
  <c r="W271" i="38"/>
  <c r="W35" i="38"/>
  <c r="L68" i="38"/>
  <c r="L86" i="38"/>
  <c r="W93" i="38"/>
  <c r="N94" i="38"/>
  <c r="V104" i="38"/>
  <c r="N115" i="38"/>
  <c r="N122" i="38" s="1"/>
  <c r="N119" i="38"/>
  <c r="W119" i="38" s="1"/>
  <c r="U131" i="38"/>
  <c r="N127" i="38"/>
  <c r="W127" i="38" s="1"/>
  <c r="T136" i="38"/>
  <c r="W136" i="38" s="1"/>
  <c r="N142" i="38"/>
  <c r="W142" i="38" s="1"/>
  <c r="L149" i="38"/>
  <c r="N146" i="38"/>
  <c r="W146" i="38" s="1"/>
  <c r="N147" i="38"/>
  <c r="W151" i="38"/>
  <c r="L158" i="38"/>
  <c r="N151" i="38"/>
  <c r="N153" i="38"/>
  <c r="W153" i="38" s="1"/>
  <c r="V185" i="38"/>
  <c r="L221" i="38"/>
  <c r="N214" i="38"/>
  <c r="N221" i="38" s="1"/>
  <c r="N233" i="38"/>
  <c r="W233" i="38" s="1"/>
  <c r="T18" i="38"/>
  <c r="T23" i="38" s="1"/>
  <c r="N25" i="38"/>
  <c r="N32" i="38" s="1"/>
  <c r="W26" i="38"/>
  <c r="W31" i="38"/>
  <c r="N35" i="38"/>
  <c r="T47" i="38"/>
  <c r="W47" i="38" s="1"/>
  <c r="W64" i="38"/>
  <c r="N68" i="38"/>
  <c r="T82" i="38"/>
  <c r="T86" i="38" s="1"/>
  <c r="W85" i="38"/>
  <c r="N90" i="38"/>
  <c r="W90" i="38" s="1"/>
  <c r="U91" i="38"/>
  <c r="U95" i="38" s="1"/>
  <c r="N93" i="38"/>
  <c r="T94" i="38"/>
  <c r="W94" i="38" s="1"/>
  <c r="U106" i="38"/>
  <c r="T106" i="38"/>
  <c r="T113" i="38" s="1"/>
  <c r="N129" i="38"/>
  <c r="W129" i="38" s="1"/>
  <c r="W130" i="38"/>
  <c r="N130" i="38"/>
  <c r="N135" i="38"/>
  <c r="W135" i="38"/>
  <c r="T147" i="38"/>
  <c r="W147" i="38" s="1"/>
  <c r="N160" i="38"/>
  <c r="L167" i="38"/>
  <c r="N165" i="38"/>
  <c r="W165" i="38" s="1"/>
  <c r="N166" i="38"/>
  <c r="W166" i="38"/>
  <c r="W169" i="38"/>
  <c r="W178" i="38"/>
  <c r="L185" i="38"/>
  <c r="T194" i="38"/>
  <c r="N188" i="38"/>
  <c r="W188" i="38" s="1"/>
  <c r="N189" i="38"/>
  <c r="W189" i="38" s="1"/>
  <c r="W193" i="38"/>
  <c r="N196" i="38"/>
  <c r="L203" i="38"/>
  <c r="W196" i="38"/>
  <c r="T25" i="38"/>
  <c r="T29" i="38"/>
  <c r="W29" i="38" s="1"/>
  <c r="V41" i="38"/>
  <c r="T52" i="38"/>
  <c r="W52" i="38" s="1"/>
  <c r="T53" i="38"/>
  <c r="W53" i="38" s="1"/>
  <c r="T58" i="38"/>
  <c r="W58" i="38" s="1"/>
  <c r="U62" i="38"/>
  <c r="U68" i="38" s="1"/>
  <c r="T63" i="38"/>
  <c r="T67" i="38"/>
  <c r="T68" i="38" s="1"/>
  <c r="T71" i="38"/>
  <c r="W71" i="38" s="1"/>
  <c r="T72" i="38"/>
  <c r="N79" i="38"/>
  <c r="N86" i="38" s="1"/>
  <c r="N106" i="38"/>
  <c r="U133" i="38"/>
  <c r="U140" i="38" s="1"/>
  <c r="U135" i="38"/>
  <c r="W139" i="38"/>
  <c r="T142" i="38"/>
  <c r="T149" i="38" s="1"/>
  <c r="W145" i="38"/>
  <c r="U151" i="38"/>
  <c r="U171" i="38"/>
  <c r="U176" i="38" s="1"/>
  <c r="L176" i="38"/>
  <c r="W205" i="38"/>
  <c r="N208" i="38"/>
  <c r="N212" i="38" s="1"/>
  <c r="U218" i="38"/>
  <c r="W218" i="38" s="1"/>
  <c r="T218" i="38"/>
  <c r="W34" i="38"/>
  <c r="T36" i="38"/>
  <c r="T41" i="38" s="1"/>
  <c r="W40" i="38"/>
  <c r="U43" i="38"/>
  <c r="W91" i="38"/>
  <c r="W120" i="38"/>
  <c r="T121" i="38"/>
  <c r="W121" i="38" s="1"/>
  <c r="U121" i="38"/>
  <c r="U125" i="38"/>
  <c r="T125" i="38"/>
  <c r="T131" i="38" s="1"/>
  <c r="V140" i="38"/>
  <c r="N157" i="38"/>
  <c r="W157" i="38" s="1"/>
  <c r="N161" i="38"/>
  <c r="W161" i="38"/>
  <c r="N162" i="38"/>
  <c r="W162" i="38" s="1"/>
  <c r="W163" i="38"/>
  <c r="N163" i="38"/>
  <c r="U164" i="38"/>
  <c r="U167" i="38" s="1"/>
  <c r="N178" i="38"/>
  <c r="N179" i="38"/>
  <c r="W179" i="38"/>
  <c r="W181" i="38"/>
  <c r="N184" i="38"/>
  <c r="W184" i="38" s="1"/>
  <c r="W197" i="38"/>
  <c r="N197" i="38"/>
  <c r="N202" i="38"/>
  <c r="W202" i="38"/>
  <c r="W206" i="38"/>
  <c r="W226" i="38"/>
  <c r="U107" i="38"/>
  <c r="W107" i="38" s="1"/>
  <c r="U117" i="38"/>
  <c r="U126" i="38"/>
  <c r="V149" i="38"/>
  <c r="U155" i="38"/>
  <c r="W155" i="38" s="1"/>
  <c r="T160" i="38"/>
  <c r="T167" i="38" s="1"/>
  <c r="W164" i="38"/>
  <c r="T166" i="38"/>
  <c r="U170" i="38"/>
  <c r="W173" i="38"/>
  <c r="T179" i="38"/>
  <c r="W183" i="38"/>
  <c r="U190" i="38"/>
  <c r="W190" i="38" s="1"/>
  <c r="U196" i="38"/>
  <c r="U202" i="38"/>
  <c r="U208" i="38"/>
  <c r="U223" i="38"/>
  <c r="U230" i="38" s="1"/>
  <c r="N228" i="38"/>
  <c r="W228" i="38" s="1"/>
  <c r="W237" i="38"/>
  <c r="W241" i="38"/>
  <c r="N241" i="38"/>
  <c r="L248" i="38"/>
  <c r="N247" i="38"/>
  <c r="W247" i="38" s="1"/>
  <c r="W254" i="38"/>
  <c r="N254" i="38"/>
  <c r="L266" i="38"/>
  <c r="N259" i="38"/>
  <c r="W259" i="38"/>
  <c r="N265" i="38"/>
  <c r="W265" i="38" s="1"/>
  <c r="N288" i="38"/>
  <c r="W288" i="38" s="1"/>
  <c r="L320" i="38"/>
  <c r="W200" i="38"/>
  <c r="W244" i="38"/>
  <c r="N257" i="38"/>
  <c r="W256" i="38"/>
  <c r="N287" i="38"/>
  <c r="W287" i="38" s="1"/>
  <c r="W299" i="38"/>
  <c r="N299" i="38"/>
  <c r="W300" i="38"/>
  <c r="W342" i="38"/>
  <c r="L140" i="38"/>
  <c r="N200" i="38"/>
  <c r="W209" i="38"/>
  <c r="U227" i="38"/>
  <c r="T227" i="38"/>
  <c r="L239" i="38"/>
  <c r="W238" i="38"/>
  <c r="U246" i="38"/>
  <c r="W246" i="38" s="1"/>
  <c r="T246" i="38"/>
  <c r="U250" i="38"/>
  <c r="U257" i="38" s="1"/>
  <c r="T250" i="38"/>
  <c r="T257" i="38" s="1"/>
  <c r="N290" i="38"/>
  <c r="W290" i="38"/>
  <c r="T338" i="38"/>
  <c r="U221" i="38"/>
  <c r="N225" i="38"/>
  <c r="W225" i="38" s="1"/>
  <c r="N227" i="38"/>
  <c r="W227" i="38" s="1"/>
  <c r="U232" i="38"/>
  <c r="V248" i="38"/>
  <c r="N244" i="38"/>
  <c r="V257" i="38"/>
  <c r="N261" i="38"/>
  <c r="N270" i="38"/>
  <c r="W270" i="38" s="1"/>
  <c r="N273" i="38"/>
  <c r="W273" i="38"/>
  <c r="U302" i="38"/>
  <c r="W314" i="38"/>
  <c r="N314" i="38"/>
  <c r="W362" i="38"/>
  <c r="N133" i="38"/>
  <c r="U154" i="38"/>
  <c r="W154" i="38" s="1"/>
  <c r="T185" i="38"/>
  <c r="U189" i="38"/>
  <c r="U194" i="38" s="1"/>
  <c r="T201" i="38"/>
  <c r="T203" i="38" s="1"/>
  <c r="T220" i="38"/>
  <c r="W220" i="38" s="1"/>
  <c r="L230" i="38"/>
  <c r="N223" i="38"/>
  <c r="N224" i="38"/>
  <c r="W224" i="38" s="1"/>
  <c r="T225" i="38"/>
  <c r="T230" i="38" s="1"/>
  <c r="W234" i="38"/>
  <c r="U235" i="38"/>
  <c r="T235" i="38"/>
  <c r="T239" i="38" s="1"/>
  <c r="T236" i="38"/>
  <c r="W236" i="38" s="1"/>
  <c r="U236" i="38"/>
  <c r="N243" i="38"/>
  <c r="W243" i="38" s="1"/>
  <c r="N269" i="38"/>
  <c r="W269" i="38" s="1"/>
  <c r="L293" i="38"/>
  <c r="N286" i="38"/>
  <c r="L329" i="38"/>
  <c r="N322" i="38"/>
  <c r="W272" i="38"/>
  <c r="N319" i="38"/>
  <c r="W319" i="38" s="1"/>
  <c r="U379" i="38"/>
  <c r="T379" i="38"/>
  <c r="T229" i="38"/>
  <c r="W229" i="38" s="1"/>
  <c r="U233" i="38"/>
  <c r="T242" i="38"/>
  <c r="T248" i="38" s="1"/>
  <c r="N260" i="38"/>
  <c r="W260" i="38" s="1"/>
  <c r="N268" i="38"/>
  <c r="W268" i="38" s="1"/>
  <c r="W275" i="38" s="1"/>
  <c r="U270" i="38"/>
  <c r="U275" i="38" s="1"/>
  <c r="T270" i="38"/>
  <c r="L275" i="38"/>
  <c r="U280" i="38"/>
  <c r="W280" i="38" s="1"/>
  <c r="N282" i="38"/>
  <c r="W282" i="38" s="1"/>
  <c r="N283" i="38"/>
  <c r="W296" i="38"/>
  <c r="N301" i="38"/>
  <c r="W301" i="38" s="1"/>
  <c r="T304" i="38"/>
  <c r="N306" i="38"/>
  <c r="N311" i="38" s="1"/>
  <c r="T308" i="38"/>
  <c r="W308" i="38" s="1"/>
  <c r="W310" i="38"/>
  <c r="N315" i="38"/>
  <c r="W315" i="38" s="1"/>
  <c r="U316" i="38"/>
  <c r="W316" i="38" s="1"/>
  <c r="N318" i="38"/>
  <c r="W318" i="38" s="1"/>
  <c r="T319" i="38"/>
  <c r="V329" i="38"/>
  <c r="L338" i="38"/>
  <c r="N341" i="38"/>
  <c r="N347" i="38" s="1"/>
  <c r="V347" i="38"/>
  <c r="W345" i="38"/>
  <c r="W354" i="38"/>
  <c r="N358" i="38"/>
  <c r="N362" i="38"/>
  <c r="N363" i="38"/>
  <c r="N426" i="38"/>
  <c r="Q466" i="38"/>
  <c r="T268" i="38"/>
  <c r="N272" i="38"/>
  <c r="T277" i="38"/>
  <c r="T284" i="38" s="1"/>
  <c r="U277" i="38"/>
  <c r="U282" i="38"/>
  <c r="U283" i="38"/>
  <c r="W283" i="38" s="1"/>
  <c r="N289" i="38"/>
  <c r="W289" i="38" s="1"/>
  <c r="L302" i="38"/>
  <c r="W295" i="38"/>
  <c r="W298" i="38"/>
  <c r="U307" i="38"/>
  <c r="W309" i="38"/>
  <c r="V320" i="38"/>
  <c r="W331" i="38"/>
  <c r="W353" i="38"/>
  <c r="T374" i="38"/>
  <c r="N378" i="38"/>
  <c r="N414" i="38"/>
  <c r="W414" i="38"/>
  <c r="U416" i="38"/>
  <c r="W416" i="38" s="1"/>
  <c r="T416" i="38"/>
  <c r="W253" i="38"/>
  <c r="T261" i="38"/>
  <c r="W261" i="38" s="1"/>
  <c r="N274" i="38"/>
  <c r="W274" i="38"/>
  <c r="W281" i="38"/>
  <c r="T286" i="38"/>
  <c r="T293" i="38" s="1"/>
  <c r="W291" i="38"/>
  <c r="N335" i="38"/>
  <c r="W335" i="38" s="1"/>
  <c r="W336" i="38"/>
  <c r="U337" i="38"/>
  <c r="U338" i="38" s="1"/>
  <c r="T337" i="38"/>
  <c r="L356" i="38"/>
  <c r="W349" i="38"/>
  <c r="N349" i="38"/>
  <c r="W359" i="38"/>
  <c r="L365" i="38"/>
  <c r="W370" i="38"/>
  <c r="N370" i="38"/>
  <c r="U378" i="38"/>
  <c r="T378" i="38"/>
  <c r="T383" i="38" s="1"/>
  <c r="N391" i="38"/>
  <c r="W391" i="38"/>
  <c r="U419" i="38"/>
  <c r="N232" i="38"/>
  <c r="N263" i="38"/>
  <c r="W263" i="38" s="1"/>
  <c r="V275" i="38"/>
  <c r="N277" i="38"/>
  <c r="N291" i="38"/>
  <c r="L311" i="38"/>
  <c r="W304" i="38"/>
  <c r="T322" i="38"/>
  <c r="T329" i="38" s="1"/>
  <c r="U322" i="38"/>
  <c r="N325" i="38"/>
  <c r="W325" i="38" s="1"/>
  <c r="W333" i="38"/>
  <c r="N333" i="38"/>
  <c r="W334" i="38"/>
  <c r="N336" i="38"/>
  <c r="T343" i="38"/>
  <c r="U343" i="38"/>
  <c r="W343" i="38" s="1"/>
  <c r="W351" i="38"/>
  <c r="V374" i="38"/>
  <c r="W377" i="38"/>
  <c r="N377" i="38"/>
  <c r="T404" i="38"/>
  <c r="U404" i="38"/>
  <c r="N407" i="38"/>
  <c r="W407" i="38" s="1"/>
  <c r="L257" i="38"/>
  <c r="T297" i="38"/>
  <c r="W297" i="38" s="1"/>
  <c r="U311" i="38"/>
  <c r="W307" i="38"/>
  <c r="N313" i="38"/>
  <c r="N320" i="38" s="1"/>
  <c r="U315" i="38"/>
  <c r="U320" i="38" s="1"/>
  <c r="T315" i="38"/>
  <c r="T320" i="38" s="1"/>
  <c r="U323" i="38"/>
  <c r="W323" i="38" s="1"/>
  <c r="U325" i="38"/>
  <c r="N332" i="38"/>
  <c r="N338" i="38" s="1"/>
  <c r="T334" i="38"/>
  <c r="W340" i="38"/>
  <c r="L347" i="38"/>
  <c r="T341" i="38"/>
  <c r="T347" i="38" s="1"/>
  <c r="U341" i="38"/>
  <c r="U347" i="38" s="1"/>
  <c r="U342" i="38"/>
  <c r="T342" i="38"/>
  <c r="W352" i="38"/>
  <c r="N352" i="38"/>
  <c r="W355" i="38"/>
  <c r="W317" i="38"/>
  <c r="U363" i="38"/>
  <c r="T363" i="38"/>
  <c r="T365" i="38" s="1"/>
  <c r="U372" i="38"/>
  <c r="W372" i="38" s="1"/>
  <c r="N379" i="38"/>
  <c r="W379" i="38"/>
  <c r="N380" i="38"/>
  <c r="W380" i="38" s="1"/>
  <c r="N385" i="38"/>
  <c r="N392" i="38" s="1"/>
  <c r="T388" i="38"/>
  <c r="W388" i="38" s="1"/>
  <c r="U388" i="38"/>
  <c r="N394" i="38"/>
  <c r="W394" i="38"/>
  <c r="W415" i="38"/>
  <c r="N415" i="38"/>
  <c r="V419" i="38"/>
  <c r="L428" i="38"/>
  <c r="N421" i="38"/>
  <c r="N428" i="38" s="1"/>
  <c r="U432" i="38"/>
  <c r="U437" i="38" s="1"/>
  <c r="T432" i="38"/>
  <c r="T437" i="38" s="1"/>
  <c r="V401" i="38"/>
  <c r="U403" i="38"/>
  <c r="T403" i="38"/>
  <c r="T410" i="38" s="1"/>
  <c r="W408" i="38"/>
  <c r="N424" i="38"/>
  <c r="W424" i="38" s="1"/>
  <c r="U425" i="38"/>
  <c r="T425" i="38"/>
  <c r="W431" i="38"/>
  <c r="N431" i="38"/>
  <c r="T382" i="38"/>
  <c r="U382" i="38"/>
  <c r="U383" i="38" s="1"/>
  <c r="N387" i="38"/>
  <c r="W387" i="38" s="1"/>
  <c r="W389" i="38"/>
  <c r="N389" i="38"/>
  <c r="U390" i="38"/>
  <c r="T390" i="38"/>
  <c r="W390" i="38" s="1"/>
  <c r="N395" i="38"/>
  <c r="W395" i="38"/>
  <c r="L401" i="38"/>
  <c r="L410" i="38"/>
  <c r="N403" i="38"/>
  <c r="N410" i="38" s="1"/>
  <c r="U359" i="38"/>
  <c r="T359" i="38"/>
  <c r="N360" i="38"/>
  <c r="W360" i="38" s="1"/>
  <c r="N364" i="38"/>
  <c r="W364" i="38" s="1"/>
  <c r="N369" i="38"/>
  <c r="W369" i="38"/>
  <c r="T385" i="38"/>
  <c r="T392" i="38" s="1"/>
  <c r="U385" i="38"/>
  <c r="U392" i="38" s="1"/>
  <c r="N396" i="38"/>
  <c r="W396" i="38" s="1"/>
  <c r="N408" i="38"/>
  <c r="L419" i="38"/>
  <c r="N412" i="38"/>
  <c r="N413" i="38"/>
  <c r="W413" i="38" s="1"/>
  <c r="N423" i="38"/>
  <c r="W423" i="38" s="1"/>
  <c r="W425" i="38"/>
  <c r="N439" i="38"/>
  <c r="N446" i="38" s="1"/>
  <c r="L446" i="38"/>
  <c r="N374" i="38"/>
  <c r="W368" i="38"/>
  <c r="U381" i="38"/>
  <c r="T381" i="38"/>
  <c r="W381" i="38" s="1"/>
  <c r="U397" i="38"/>
  <c r="T397" i="38"/>
  <c r="U398" i="38"/>
  <c r="T398" i="38"/>
  <c r="N404" i="38"/>
  <c r="W404" i="38"/>
  <c r="N416" i="38"/>
  <c r="N432" i="38"/>
  <c r="W432" i="38" s="1"/>
  <c r="U441" i="38"/>
  <c r="T441" i="38"/>
  <c r="S466" i="38"/>
  <c r="N449" i="38"/>
  <c r="W449" i="38"/>
  <c r="N451" i="38"/>
  <c r="W451" i="38" s="1"/>
  <c r="W453" i="38"/>
  <c r="N453" i="38"/>
  <c r="W460" i="38"/>
  <c r="U461" i="38"/>
  <c r="W461" i="38" s="1"/>
  <c r="T461" i="38"/>
  <c r="N441" i="38"/>
  <c r="W441" i="38" s="1"/>
  <c r="N458" i="38"/>
  <c r="L464" i="38"/>
  <c r="L466" i="38" s="1"/>
  <c r="T439" i="38"/>
  <c r="U439" i="38"/>
  <c r="N388" i="38"/>
  <c r="W405" i="38"/>
  <c r="N405" i="38"/>
  <c r="U406" i="38"/>
  <c r="T406" i="38"/>
  <c r="U413" i="38"/>
  <c r="T413" i="38"/>
  <c r="T419" i="38" s="1"/>
  <c r="W418" i="38"/>
  <c r="T426" i="38"/>
  <c r="W426" i="38" s="1"/>
  <c r="U426" i="38"/>
  <c r="N435" i="38"/>
  <c r="W442" i="38"/>
  <c r="N444" i="38"/>
  <c r="L374" i="38"/>
  <c r="W367" i="38"/>
  <c r="V383" i="38"/>
  <c r="U394" i="38"/>
  <c r="T394" i="38"/>
  <c r="U422" i="38"/>
  <c r="T422" i="38"/>
  <c r="W422" i="38" s="1"/>
  <c r="W445" i="38"/>
  <c r="U448" i="38"/>
  <c r="T448" i="38"/>
  <c r="U454" i="38"/>
  <c r="W454" i="38" s="1"/>
  <c r="T454" i="38"/>
  <c r="W457" i="38"/>
  <c r="U458" i="38"/>
  <c r="U464" i="38" s="1"/>
  <c r="T458" i="38"/>
  <c r="W458" i="38" s="1"/>
  <c r="V437" i="38"/>
  <c r="N436" i="38"/>
  <c r="W436" i="38"/>
  <c r="V446" i="38"/>
  <c r="V466" i="38" s="1"/>
  <c r="V455" i="38"/>
  <c r="N452" i="38"/>
  <c r="N455" i="38" s="1"/>
  <c r="N462" i="38"/>
  <c r="W462" i="38"/>
  <c r="W361" i="38"/>
  <c r="W373" i="38"/>
  <c r="N376" i="38"/>
  <c r="L383" i="38"/>
  <c r="W399" i="38"/>
  <c r="U400" i="38"/>
  <c r="W400" i="38" s="1"/>
  <c r="T400" i="38"/>
  <c r="T428" i="38"/>
  <c r="N433" i="38"/>
  <c r="W433" i="38" s="1"/>
  <c r="W443" i="38"/>
  <c r="W450" i="38"/>
  <c r="T464" i="38"/>
  <c r="W463" i="38"/>
  <c r="W386" i="38"/>
  <c r="N417" i="38"/>
  <c r="W417" i="38"/>
  <c r="U428" i="38"/>
  <c r="W427" i="38"/>
  <c r="N430" i="38"/>
  <c r="W430" i="38" s="1"/>
  <c r="W437" i="38" s="1"/>
  <c r="L437" i="38"/>
  <c r="W434" i="38"/>
  <c r="U435" i="38"/>
  <c r="T435" i="38"/>
  <c r="W435" i="38" s="1"/>
  <c r="W440" i="38"/>
  <c r="U444" i="38"/>
  <c r="W444" i="38" s="1"/>
  <c r="T444" i="38"/>
  <c r="U451" i="38"/>
  <c r="T451" i="38"/>
  <c r="N459" i="38"/>
  <c r="N464" i="38" s="1"/>
  <c r="O466" i="38"/>
  <c r="N20" i="37"/>
  <c r="W20" i="37" s="1"/>
  <c r="W25" i="37"/>
  <c r="U26" i="37"/>
  <c r="U32" i="37" s="1"/>
  <c r="T26" i="37"/>
  <c r="W26" i="37" s="1"/>
  <c r="W28" i="37"/>
  <c r="U29" i="37"/>
  <c r="T29" i="37"/>
  <c r="W29" i="37" s="1"/>
  <c r="W31" i="37"/>
  <c r="L41" i="37"/>
  <c r="W34" i="37"/>
  <c r="L77" i="37"/>
  <c r="W70" i="37"/>
  <c r="N71" i="37"/>
  <c r="V77" i="37"/>
  <c r="U82" i="37"/>
  <c r="T82" i="37"/>
  <c r="W82" i="37" s="1"/>
  <c r="N93" i="37"/>
  <c r="W93" i="37"/>
  <c r="W121" i="37"/>
  <c r="N121" i="37"/>
  <c r="N17" i="37"/>
  <c r="N23" i="37" s="1"/>
  <c r="W46" i="37"/>
  <c r="N46" i="37"/>
  <c r="T55" i="37"/>
  <c r="U55" i="37"/>
  <c r="N58" i="37"/>
  <c r="W58" i="37"/>
  <c r="W63" i="37"/>
  <c r="N88" i="37"/>
  <c r="L95" i="37"/>
  <c r="T104" i="37"/>
  <c r="W103" i="37"/>
  <c r="N111" i="37"/>
  <c r="W111" i="37" s="1"/>
  <c r="N127" i="37"/>
  <c r="W127" i="37" s="1"/>
  <c r="W137" i="37"/>
  <c r="N137" i="37"/>
  <c r="N146" i="37"/>
  <c r="W146" i="37" s="1"/>
  <c r="N176" i="37"/>
  <c r="T32" i="37"/>
  <c r="W36" i="37"/>
  <c r="N36" i="37"/>
  <c r="W47" i="37"/>
  <c r="T48" i="37"/>
  <c r="U48" i="37"/>
  <c r="U50" i="37" s="1"/>
  <c r="N52" i="37"/>
  <c r="W52" i="37" s="1"/>
  <c r="L59" i="37"/>
  <c r="T62" i="37"/>
  <c r="U62" i="37"/>
  <c r="W72" i="37"/>
  <c r="N72" i="37"/>
  <c r="N77" i="37" s="1"/>
  <c r="N99" i="37"/>
  <c r="W99" i="37" s="1"/>
  <c r="N108" i="37"/>
  <c r="W110" i="37"/>
  <c r="N110" i="37"/>
  <c r="L122" i="37"/>
  <c r="N115" i="37"/>
  <c r="W126" i="37"/>
  <c r="N126" i="37"/>
  <c r="N131" i="37" s="1"/>
  <c r="N145" i="37"/>
  <c r="W145" i="37" s="1"/>
  <c r="W165" i="37"/>
  <c r="N165" i="37"/>
  <c r="N178" i="37"/>
  <c r="L185" i="37"/>
  <c r="V23" i="37"/>
  <c r="W21" i="37"/>
  <c r="L23" i="37"/>
  <c r="T35" i="37"/>
  <c r="T41" i="37" s="1"/>
  <c r="W40" i="37"/>
  <c r="L50" i="37"/>
  <c r="W43" i="37"/>
  <c r="N43" i="37"/>
  <c r="N50" i="37" s="1"/>
  <c r="N47" i="37"/>
  <c r="U54" i="37"/>
  <c r="U59" i="37" s="1"/>
  <c r="T54" i="37"/>
  <c r="W57" i="37"/>
  <c r="N57" i="37"/>
  <c r="N75" i="37"/>
  <c r="W75" i="37" s="1"/>
  <c r="N92" i="37"/>
  <c r="W92" i="37" s="1"/>
  <c r="W161" i="37"/>
  <c r="N161" i="37"/>
  <c r="L167" i="37"/>
  <c r="W16" i="37"/>
  <c r="W18" i="37"/>
  <c r="U41" i="37"/>
  <c r="W38" i="37"/>
  <c r="W44" i="37"/>
  <c r="U45" i="37"/>
  <c r="T45" i="37"/>
  <c r="W45" i="37" s="1"/>
  <c r="W48" i="37"/>
  <c r="T59" i="37"/>
  <c r="N53" i="37"/>
  <c r="W53" i="37" s="1"/>
  <c r="N54" i="37"/>
  <c r="W54" i="37" s="1"/>
  <c r="N56" i="37"/>
  <c r="W56" i="37" s="1"/>
  <c r="T61" i="37"/>
  <c r="T68" i="37" s="1"/>
  <c r="U61" i="37"/>
  <c r="U68" i="37" s="1"/>
  <c r="W62" i="37"/>
  <c r="W64" i="37"/>
  <c r="T66" i="37"/>
  <c r="U66" i="37"/>
  <c r="W76" i="37"/>
  <c r="W79" i="37"/>
  <c r="W85" i="37"/>
  <c r="N91" i="37"/>
  <c r="W91" i="37" s="1"/>
  <c r="N94" i="37"/>
  <c r="W94" i="37" s="1"/>
  <c r="N102" i="37"/>
  <c r="T140" i="37"/>
  <c r="W191" i="37"/>
  <c r="N191" i="37"/>
  <c r="N21" i="37"/>
  <c r="W35" i="37"/>
  <c r="W37" i="37"/>
  <c r="W39" i="37"/>
  <c r="N39" i="37"/>
  <c r="N41" i="37" s="1"/>
  <c r="N40" i="37"/>
  <c r="L68" i="37"/>
  <c r="N61" i="37"/>
  <c r="N68" i="37" s="1"/>
  <c r="W61" i="37"/>
  <c r="U71" i="37"/>
  <c r="U77" i="37" s="1"/>
  <c r="T71" i="37"/>
  <c r="T77" i="37" s="1"/>
  <c r="N74" i="37"/>
  <c r="W74" i="37"/>
  <c r="U86" i="37"/>
  <c r="N83" i="37"/>
  <c r="W83" i="37" s="1"/>
  <c r="N109" i="37"/>
  <c r="W109" i="37" s="1"/>
  <c r="N125" i="37"/>
  <c r="N128" i="37"/>
  <c r="W128" i="37"/>
  <c r="U149" i="37"/>
  <c r="N144" i="37"/>
  <c r="W144" i="37" s="1"/>
  <c r="N147" i="37"/>
  <c r="W147" i="37"/>
  <c r="N163" i="37"/>
  <c r="W163" i="37"/>
  <c r="T49" i="37"/>
  <c r="W49" i="37" s="1"/>
  <c r="N63" i="37"/>
  <c r="W80" i="37"/>
  <c r="U97" i="37"/>
  <c r="U104" i="37" s="1"/>
  <c r="N98" i="37"/>
  <c r="W98" i="37" s="1"/>
  <c r="U101" i="37"/>
  <c r="N103" i="37"/>
  <c r="W106" i="37"/>
  <c r="T108" i="37"/>
  <c r="W108" i="37" s="1"/>
  <c r="T109" i="37"/>
  <c r="T113" i="37" s="1"/>
  <c r="W112" i="37"/>
  <c r="U115" i="37"/>
  <c r="U122" i="37" s="1"/>
  <c r="T116" i="37"/>
  <c r="T120" i="37"/>
  <c r="W120" i="37" s="1"/>
  <c r="U125" i="37"/>
  <c r="W125" i="37" s="1"/>
  <c r="U135" i="37"/>
  <c r="N136" i="37"/>
  <c r="N140" i="37" s="1"/>
  <c r="U139" i="37"/>
  <c r="V149" i="37"/>
  <c r="U144" i="37"/>
  <c r="U167" i="37"/>
  <c r="N166" i="37"/>
  <c r="W166" i="37" s="1"/>
  <c r="V176" i="37"/>
  <c r="T171" i="37"/>
  <c r="W171" i="37" s="1"/>
  <c r="U173" i="37"/>
  <c r="W179" i="37"/>
  <c r="W182" i="37"/>
  <c r="N217" i="37"/>
  <c r="W217" i="37"/>
  <c r="U219" i="37"/>
  <c r="U221" i="37" s="1"/>
  <c r="T219" i="37"/>
  <c r="T230" i="37"/>
  <c r="W243" i="37"/>
  <c r="N255" i="37"/>
  <c r="W255" i="37" s="1"/>
  <c r="N284" i="37"/>
  <c r="W277" i="37"/>
  <c r="U67" i="37"/>
  <c r="W67" i="37" s="1"/>
  <c r="T73" i="37"/>
  <c r="W73" i="37" s="1"/>
  <c r="N84" i="37"/>
  <c r="W84" i="37" s="1"/>
  <c r="T92" i="37"/>
  <c r="U102" i="37"/>
  <c r="W102" i="37" s="1"/>
  <c r="L113" i="37"/>
  <c r="W124" i="37"/>
  <c r="L158" i="37"/>
  <c r="N151" i="37"/>
  <c r="N160" i="37"/>
  <c r="T166" i="37"/>
  <c r="W170" i="37"/>
  <c r="U174" i="37"/>
  <c r="W174" i="37" s="1"/>
  <c r="U175" i="37"/>
  <c r="W175" i="37" s="1"/>
  <c r="N190" i="37"/>
  <c r="W190" i="37" s="1"/>
  <c r="U192" i="37"/>
  <c r="T192" i="37"/>
  <c r="W192" i="37" s="1"/>
  <c r="T207" i="37"/>
  <c r="U207" i="37"/>
  <c r="W211" i="37"/>
  <c r="N218" i="37"/>
  <c r="W218" i="37" s="1"/>
  <c r="N229" i="37"/>
  <c r="W229" i="37" s="1"/>
  <c r="N235" i="37"/>
  <c r="W235" i="37" s="1"/>
  <c r="T248" i="37"/>
  <c r="W247" i="37"/>
  <c r="N253" i="37"/>
  <c r="W253" i="37"/>
  <c r="N254" i="37"/>
  <c r="W254" i="37" s="1"/>
  <c r="N261" i="37"/>
  <c r="W261" i="37" s="1"/>
  <c r="Q466" i="37"/>
  <c r="L104" i="37"/>
  <c r="W101" i="37"/>
  <c r="W129" i="37"/>
  <c r="L131" i="37"/>
  <c r="W135" i="37"/>
  <c r="W139" i="37"/>
  <c r="L149" i="37"/>
  <c r="W142" i="37"/>
  <c r="W148" i="37"/>
  <c r="U158" i="37"/>
  <c r="N152" i="37"/>
  <c r="W152" i="37" s="1"/>
  <c r="W173" i="37"/>
  <c r="L194" i="37"/>
  <c r="W187" i="37"/>
  <c r="U197" i="37"/>
  <c r="T197" i="37"/>
  <c r="W197" i="37" s="1"/>
  <c r="W210" i="37"/>
  <c r="N215" i="37"/>
  <c r="W215" i="37" s="1"/>
  <c r="N252" i="37"/>
  <c r="W252" i="37"/>
  <c r="T305" i="37"/>
  <c r="T311" i="37" s="1"/>
  <c r="U305" i="37"/>
  <c r="T361" i="37"/>
  <c r="U361" i="37"/>
  <c r="W391" i="37"/>
  <c r="N391" i="37"/>
  <c r="T396" i="37"/>
  <c r="W396" i="37" s="1"/>
  <c r="U396" i="37"/>
  <c r="W107" i="37"/>
  <c r="W116" i="37"/>
  <c r="L140" i="37"/>
  <c r="L176" i="37"/>
  <c r="N180" i="37"/>
  <c r="W180" i="37" s="1"/>
  <c r="W183" i="37"/>
  <c r="N183" i="37"/>
  <c r="N194" i="37"/>
  <c r="N196" i="37"/>
  <c r="N232" i="37"/>
  <c r="L239" i="37"/>
  <c r="N250" i="37"/>
  <c r="L257" i="37"/>
  <c r="N251" i="37"/>
  <c r="W251" i="37" s="1"/>
  <c r="N270" i="37"/>
  <c r="W270" i="37" s="1"/>
  <c r="V59" i="37"/>
  <c r="T81" i="37"/>
  <c r="W81" i="37" s="1"/>
  <c r="T90" i="37"/>
  <c r="W90" i="37" s="1"/>
  <c r="N97" i="37"/>
  <c r="N104" i="37" s="1"/>
  <c r="N107" i="37"/>
  <c r="N113" i="37" s="1"/>
  <c r="T119" i="37"/>
  <c r="W119" i="37" s="1"/>
  <c r="V158" i="37"/>
  <c r="T154" i="37"/>
  <c r="T158" i="37" s="1"/>
  <c r="T169" i="37"/>
  <c r="T176" i="37" s="1"/>
  <c r="U169" i="37"/>
  <c r="T179" i="37"/>
  <c r="T181" i="37"/>
  <c r="W181" i="37" s="1"/>
  <c r="N201" i="37"/>
  <c r="W201" i="37"/>
  <c r="U212" i="37"/>
  <c r="N210" i="37"/>
  <c r="N212" i="37" s="1"/>
  <c r="N214" i="37"/>
  <c r="L221" i="37"/>
  <c r="N286" i="37"/>
  <c r="L293" i="37"/>
  <c r="W286" i="37"/>
  <c r="N355" i="37"/>
  <c r="W355" i="37"/>
  <c r="V113" i="37"/>
  <c r="T124" i="37"/>
  <c r="T130" i="37"/>
  <c r="W130" i="37" s="1"/>
  <c r="U134" i="37"/>
  <c r="U140" i="37" s="1"/>
  <c r="T143" i="37"/>
  <c r="W143" i="37" s="1"/>
  <c r="W155" i="37"/>
  <c r="W156" i="37"/>
  <c r="U162" i="37"/>
  <c r="T162" i="37"/>
  <c r="T167" i="37" s="1"/>
  <c r="N164" i="37"/>
  <c r="W164" i="37" s="1"/>
  <c r="T172" i="37"/>
  <c r="W172" i="37" s="1"/>
  <c r="U172" i="37"/>
  <c r="T178" i="37"/>
  <c r="T185" i="37" s="1"/>
  <c r="T193" i="37"/>
  <c r="U193" i="37"/>
  <c r="U194" i="37" s="1"/>
  <c r="U203" i="37"/>
  <c r="N198" i="37"/>
  <c r="W198" i="37"/>
  <c r="N200" i="37"/>
  <c r="W200" i="37" s="1"/>
  <c r="W209" i="37"/>
  <c r="N225" i="37"/>
  <c r="W225" i="37"/>
  <c r="W234" i="37"/>
  <c r="U236" i="37"/>
  <c r="U239" i="37" s="1"/>
  <c r="T236" i="37"/>
  <c r="W236" i="37" s="1"/>
  <c r="N256" i="37"/>
  <c r="W256" i="37"/>
  <c r="N264" i="37"/>
  <c r="N266" i="37" s="1"/>
  <c r="W264" i="37"/>
  <c r="N273" i="37"/>
  <c r="W273" i="37" s="1"/>
  <c r="U314" i="37"/>
  <c r="T314" i="37"/>
  <c r="W314" i="37" s="1"/>
  <c r="N157" i="37"/>
  <c r="W157" i="37" s="1"/>
  <c r="W207" i="37"/>
  <c r="V221" i="37"/>
  <c r="N216" i="37"/>
  <c r="W216" i="37" s="1"/>
  <c r="W219" i="37"/>
  <c r="N223" i="37"/>
  <c r="W223" i="37" s="1"/>
  <c r="N224" i="37"/>
  <c r="W224" i="37" s="1"/>
  <c r="N228" i="37"/>
  <c r="W228" i="37" s="1"/>
  <c r="L230" i="37"/>
  <c r="T232" i="37"/>
  <c r="W232" i="37" s="1"/>
  <c r="T266" i="37"/>
  <c r="V275" i="37"/>
  <c r="W271" i="37"/>
  <c r="N271" i="37"/>
  <c r="N272" i="37"/>
  <c r="W272" i="37"/>
  <c r="U283" i="37"/>
  <c r="W283" i="37" s="1"/>
  <c r="N287" i="37"/>
  <c r="W287" i="37" s="1"/>
  <c r="N288" i="37"/>
  <c r="W288" i="37" s="1"/>
  <c r="N292" i="37"/>
  <c r="W292" i="37"/>
  <c r="N298" i="37"/>
  <c r="W298" i="37" s="1"/>
  <c r="W323" i="37"/>
  <c r="N349" i="37"/>
  <c r="L356" i="37"/>
  <c r="T362" i="37"/>
  <c r="U362" i="37"/>
  <c r="N387" i="37"/>
  <c r="W387" i="37" s="1"/>
  <c r="W227" i="37"/>
  <c r="N237" i="37"/>
  <c r="W237" i="37"/>
  <c r="U293" i="37"/>
  <c r="W290" i="37"/>
  <c r="N290" i="37"/>
  <c r="N291" i="37"/>
  <c r="W291" i="37"/>
  <c r="U295" i="37"/>
  <c r="U302" i="37" s="1"/>
  <c r="T295" i="37"/>
  <c r="T302" i="37" s="1"/>
  <c r="W313" i="37"/>
  <c r="N313" i="37"/>
  <c r="L320" i="37"/>
  <c r="W332" i="37"/>
  <c r="N332" i="37"/>
  <c r="T343" i="37"/>
  <c r="T347" i="37" s="1"/>
  <c r="U343" i="37"/>
  <c r="W345" i="37"/>
  <c r="N353" i="37"/>
  <c r="W353" i="37"/>
  <c r="U373" i="37"/>
  <c r="T373" i="37"/>
  <c r="W373" i="37" s="1"/>
  <c r="N377" i="37"/>
  <c r="W377" i="37" s="1"/>
  <c r="L392" i="37"/>
  <c r="T395" i="37"/>
  <c r="U395" i="37"/>
  <c r="N405" i="37"/>
  <c r="W405" i="37" s="1"/>
  <c r="N422" i="37"/>
  <c r="W422" i="37" s="1"/>
  <c r="N202" i="37"/>
  <c r="W202" i="37" s="1"/>
  <c r="L212" i="37"/>
  <c r="W205" i="37"/>
  <c r="W233" i="37"/>
  <c r="N238" i="37"/>
  <c r="W238" i="37" s="1"/>
  <c r="W241" i="37"/>
  <c r="L275" i="37"/>
  <c r="W268" i="37"/>
  <c r="N268" i="37"/>
  <c r="N269" i="37"/>
  <c r="W269" i="37"/>
  <c r="N274" i="37"/>
  <c r="W274" i="37" s="1"/>
  <c r="U301" i="37"/>
  <c r="T301" i="37"/>
  <c r="W304" i="37"/>
  <c r="N311" i="37"/>
  <c r="U310" i="37"/>
  <c r="T310" i="37"/>
  <c r="N318" i="37"/>
  <c r="W318" i="37"/>
  <c r="N319" i="37"/>
  <c r="W319" i="37" s="1"/>
  <c r="U325" i="37"/>
  <c r="W325" i="37" s="1"/>
  <c r="T325" i="37"/>
  <c r="T329" i="37" s="1"/>
  <c r="U337" i="37"/>
  <c r="T337" i="37"/>
  <c r="W337" i="37" s="1"/>
  <c r="W343" i="37"/>
  <c r="W351" i="37"/>
  <c r="N351" i="37"/>
  <c r="W360" i="37"/>
  <c r="W361" i="37"/>
  <c r="N371" i="37"/>
  <c r="W371" i="37"/>
  <c r="W372" i="37"/>
  <c r="N372" i="37"/>
  <c r="N413" i="37"/>
  <c r="T203" i="37"/>
  <c r="T208" i="37"/>
  <c r="W208" i="37" s="1"/>
  <c r="T214" i="37"/>
  <c r="T221" i="37" s="1"/>
  <c r="T220" i="37"/>
  <c r="W220" i="37" s="1"/>
  <c r="L248" i="37"/>
  <c r="V257" i="37"/>
  <c r="U275" i="37"/>
  <c r="W281" i="37"/>
  <c r="U282" i="37"/>
  <c r="T282" i="37"/>
  <c r="T293" i="37"/>
  <c r="N289" i="37"/>
  <c r="W289" i="37"/>
  <c r="N302" i="37"/>
  <c r="N299" i="37"/>
  <c r="W299" i="37" s="1"/>
  <c r="N300" i="37"/>
  <c r="W300" i="37" s="1"/>
  <c r="W301" i="37"/>
  <c r="U311" i="37"/>
  <c r="W306" i="37"/>
  <c r="U320" i="37"/>
  <c r="W315" i="37"/>
  <c r="W342" i="37"/>
  <c r="N352" i="37"/>
  <c r="W352" i="37" s="1"/>
  <c r="U363" i="37"/>
  <c r="T363" i="37"/>
  <c r="W363" i="37" s="1"/>
  <c r="V383" i="37"/>
  <c r="N380" i="37"/>
  <c r="W380" i="37" s="1"/>
  <c r="N385" i="37"/>
  <c r="N392" i="37" s="1"/>
  <c r="N386" i="37"/>
  <c r="W386" i="37" s="1"/>
  <c r="U394" i="37"/>
  <c r="T394" i="37"/>
  <c r="W395" i="37"/>
  <c r="W199" i="37"/>
  <c r="U226" i="37"/>
  <c r="W226" i="37" s="1"/>
  <c r="U245" i="37"/>
  <c r="W245" i="37" s="1"/>
  <c r="W259" i="37"/>
  <c r="L266" i="37"/>
  <c r="W262" i="37"/>
  <c r="W265" i="37"/>
  <c r="T275" i="37"/>
  <c r="W278" i="37"/>
  <c r="U279" i="37"/>
  <c r="U284" i="37" s="1"/>
  <c r="T279" i="37"/>
  <c r="T284" i="37" s="1"/>
  <c r="V293" i="37"/>
  <c r="W317" i="37"/>
  <c r="N317" i="37"/>
  <c r="N324" i="37"/>
  <c r="W324" i="37" s="1"/>
  <c r="N327" i="37"/>
  <c r="W327" i="37" s="1"/>
  <c r="U331" i="37"/>
  <c r="U338" i="37" s="1"/>
  <c r="T331" i="37"/>
  <c r="N334" i="37"/>
  <c r="W334" i="37"/>
  <c r="N335" i="37"/>
  <c r="W335" i="37" s="1"/>
  <c r="W336" i="37"/>
  <c r="N336" i="37"/>
  <c r="N367" i="37"/>
  <c r="W367" i="37"/>
  <c r="L374" i="37"/>
  <c r="W369" i="37"/>
  <c r="N369" i="37"/>
  <c r="N388" i="37"/>
  <c r="W388" i="37" s="1"/>
  <c r="W305" i="37"/>
  <c r="U322" i="37"/>
  <c r="U329" i="37" s="1"/>
  <c r="N328" i="37"/>
  <c r="W328" i="37" s="1"/>
  <c r="W331" i="37"/>
  <c r="T333" i="37"/>
  <c r="U340" i="37"/>
  <c r="U347" i="37" s="1"/>
  <c r="V356" i="37"/>
  <c r="U350" i="37"/>
  <c r="U356" i="37" s="1"/>
  <c r="U358" i="37"/>
  <c r="U365" i="37" s="1"/>
  <c r="U364" i="37"/>
  <c r="T367" i="37"/>
  <c r="U368" i="37"/>
  <c r="W368" i="37" s="1"/>
  <c r="W370" i="37"/>
  <c r="T376" i="37"/>
  <c r="T383" i="37" s="1"/>
  <c r="U377" i="37"/>
  <c r="U378" i="37"/>
  <c r="U386" i="37"/>
  <c r="T386" i="37"/>
  <c r="T392" i="37" s="1"/>
  <c r="T397" i="37"/>
  <c r="W397" i="37" s="1"/>
  <c r="U397" i="37"/>
  <c r="T405" i="37"/>
  <c r="U308" i="37"/>
  <c r="W308" i="37" s="1"/>
  <c r="L329" i="37"/>
  <c r="W326" i="37"/>
  <c r="N338" i="37"/>
  <c r="W333" i="37"/>
  <c r="U346" i="37"/>
  <c r="W346" i="37" s="1"/>
  <c r="T352" i="37"/>
  <c r="T356" i="37" s="1"/>
  <c r="W354" i="37"/>
  <c r="W358" i="37"/>
  <c r="L365" i="37"/>
  <c r="T370" i="37"/>
  <c r="W378" i="37"/>
  <c r="U380" i="37"/>
  <c r="W390" i="37"/>
  <c r="N390" i="37"/>
  <c r="N401" i="37"/>
  <c r="W399" i="37"/>
  <c r="W400" i="37"/>
  <c r="N407" i="37"/>
  <c r="W407" i="37" s="1"/>
  <c r="U413" i="37"/>
  <c r="T413" i="37"/>
  <c r="W413" i="37" s="1"/>
  <c r="U416" i="37"/>
  <c r="U419" i="37" s="1"/>
  <c r="T416" i="37"/>
  <c r="W416" i="37" s="1"/>
  <c r="U451" i="37"/>
  <c r="T451" i="37"/>
  <c r="T320" i="37"/>
  <c r="W341" i="37"/>
  <c r="W359" i="37"/>
  <c r="U383" i="37"/>
  <c r="N439" i="37"/>
  <c r="L446" i="37"/>
  <c r="N441" i="37"/>
  <c r="W441" i="37" s="1"/>
  <c r="O466" i="37"/>
  <c r="L284" i="37"/>
  <c r="T365" i="37"/>
  <c r="L383" i="37"/>
  <c r="W403" i="37"/>
  <c r="N403" i="37"/>
  <c r="N406" i="37"/>
  <c r="W406" i="37" s="1"/>
  <c r="L419" i="37"/>
  <c r="N412" i="37"/>
  <c r="N415" i="37"/>
  <c r="W415" i="37" s="1"/>
  <c r="U435" i="37"/>
  <c r="U437" i="37" s="1"/>
  <c r="T435" i="37"/>
  <c r="W435" i="37" s="1"/>
  <c r="N297" i="37"/>
  <c r="W297" i="37" s="1"/>
  <c r="N316" i="37"/>
  <c r="W316" i="37" s="1"/>
  <c r="V338" i="37"/>
  <c r="N340" i="37"/>
  <c r="N347" i="37" s="1"/>
  <c r="N364" i="37"/>
  <c r="W364" i="37" s="1"/>
  <c r="N376" i="37"/>
  <c r="N383" i="37" s="1"/>
  <c r="W379" i="37"/>
  <c r="U389" i="37"/>
  <c r="T389" i="37"/>
  <c r="W389" i="37" s="1"/>
  <c r="T410" i="37"/>
  <c r="N404" i="37"/>
  <c r="W404" i="37" s="1"/>
  <c r="L410" i="37"/>
  <c r="N423" i="37"/>
  <c r="W423" i="37"/>
  <c r="N425" i="37"/>
  <c r="W425" i="37" s="1"/>
  <c r="L401" i="37"/>
  <c r="N408" i="37"/>
  <c r="W408" i="37"/>
  <c r="N409" i="37"/>
  <c r="W409" i="37" s="1"/>
  <c r="V428" i="37"/>
  <c r="W427" i="37"/>
  <c r="W436" i="37"/>
  <c r="U448" i="37"/>
  <c r="U455" i="37" s="1"/>
  <c r="T448" i="37"/>
  <c r="W452" i="37"/>
  <c r="N457" i="37"/>
  <c r="L464" i="37"/>
  <c r="W434" i="37"/>
  <c r="N461" i="37"/>
  <c r="W461" i="37"/>
  <c r="N463" i="37"/>
  <c r="W463" i="37" s="1"/>
  <c r="T446" i="37"/>
  <c r="N445" i="37"/>
  <c r="W445" i="37" s="1"/>
  <c r="U454" i="37"/>
  <c r="T454" i="37"/>
  <c r="V464" i="37"/>
  <c r="V466" i="37" s="1"/>
  <c r="S466" i="37"/>
  <c r="W433" i="37"/>
  <c r="U446" i="37"/>
  <c r="N458" i="37"/>
  <c r="W458" i="37"/>
  <c r="W460" i="37"/>
  <c r="N460" i="37"/>
  <c r="W418" i="37"/>
  <c r="T428" i="37"/>
  <c r="N426" i="37"/>
  <c r="W426" i="37" s="1"/>
  <c r="U432" i="37"/>
  <c r="T432" i="37"/>
  <c r="W432" i="37" s="1"/>
  <c r="V446" i="37"/>
  <c r="N442" i="37"/>
  <c r="W442" i="37"/>
  <c r="W444" i="37"/>
  <c r="N444" i="37"/>
  <c r="N448" i="37"/>
  <c r="L455" i="37"/>
  <c r="W454" i="37"/>
  <c r="T412" i="37"/>
  <c r="T419" i="37" s="1"/>
  <c r="T415" i="37"/>
  <c r="T418" i="37"/>
  <c r="T431" i="37"/>
  <c r="W431" i="37" s="1"/>
  <c r="T434" i="37"/>
  <c r="T450" i="37"/>
  <c r="W450" i="37" s="1"/>
  <c r="T453" i="37"/>
  <c r="W453" i="37" s="1"/>
  <c r="W414" i="37"/>
  <c r="W417" i="37"/>
  <c r="W430" i="37"/>
  <c r="W449" i="37"/>
  <c r="W421" i="37"/>
  <c r="W424" i="37"/>
  <c r="L437" i="37"/>
  <c r="W440" i="37"/>
  <c r="W443" i="37"/>
  <c r="W459" i="37"/>
  <c r="W462" i="37"/>
  <c r="L428" i="37"/>
  <c r="W21" i="36"/>
  <c r="N59" i="36"/>
  <c r="N30" i="36"/>
  <c r="W30" i="36" s="1"/>
  <c r="W43" i="36"/>
  <c r="N43" i="36"/>
  <c r="L50" i="36"/>
  <c r="W46" i="36"/>
  <c r="N46" i="36"/>
  <c r="W53" i="36"/>
  <c r="N17" i="36"/>
  <c r="W17" i="36" s="1"/>
  <c r="U18" i="36"/>
  <c r="W18" i="36" s="1"/>
  <c r="U21" i="36"/>
  <c r="U34" i="36"/>
  <c r="U37" i="36"/>
  <c r="W37" i="36" s="1"/>
  <c r="U40" i="36"/>
  <c r="W40" i="36" s="1"/>
  <c r="V50" i="36"/>
  <c r="W47" i="36"/>
  <c r="U53" i="36"/>
  <c r="N61" i="36"/>
  <c r="L68" i="36"/>
  <c r="V77" i="36"/>
  <c r="W73" i="36"/>
  <c r="U74" i="36"/>
  <c r="U77" i="36" s="1"/>
  <c r="T74" i="36"/>
  <c r="N80" i="36"/>
  <c r="N86" i="36" s="1"/>
  <c r="W83" i="36"/>
  <c r="W92" i="36"/>
  <c r="N92" i="36"/>
  <c r="L104" i="36"/>
  <c r="N100" i="36"/>
  <c r="W100" i="36" s="1"/>
  <c r="W134" i="36"/>
  <c r="N146" i="36"/>
  <c r="W146" i="36" s="1"/>
  <c r="N163" i="36"/>
  <c r="N27" i="36"/>
  <c r="N32" i="36" s="1"/>
  <c r="W71" i="36"/>
  <c r="N71" i="36"/>
  <c r="N74" i="36"/>
  <c r="W74" i="36" s="1"/>
  <c r="N76" i="36"/>
  <c r="W76" i="36" s="1"/>
  <c r="T86" i="36"/>
  <c r="N84" i="36"/>
  <c r="W84" i="36" s="1"/>
  <c r="N112" i="36"/>
  <c r="W112" i="36" s="1"/>
  <c r="W116" i="36"/>
  <c r="N116" i="36"/>
  <c r="W125" i="36"/>
  <c r="N125" i="36"/>
  <c r="N145" i="36"/>
  <c r="W145" i="36" s="1"/>
  <c r="N166" i="36"/>
  <c r="W166" i="36" s="1"/>
  <c r="N180" i="36"/>
  <c r="W180" i="36"/>
  <c r="W184" i="36"/>
  <c r="N184" i="36"/>
  <c r="W49" i="36"/>
  <c r="N49" i="36"/>
  <c r="N56" i="36"/>
  <c r="W56" i="36" s="1"/>
  <c r="W64" i="36"/>
  <c r="T65" i="36"/>
  <c r="W65" i="36" s="1"/>
  <c r="U65" i="36"/>
  <c r="L77" i="36"/>
  <c r="N70" i="36"/>
  <c r="W70" i="36" s="1"/>
  <c r="N94" i="36"/>
  <c r="W94" i="36" s="1"/>
  <c r="N109" i="36"/>
  <c r="W109" i="36" s="1"/>
  <c r="N111" i="36"/>
  <c r="W111" i="36" s="1"/>
  <c r="W124" i="36"/>
  <c r="L131" i="36"/>
  <c r="N124" i="36"/>
  <c r="N129" i="36"/>
  <c r="W129" i="36" s="1"/>
  <c r="W148" i="36"/>
  <c r="N148" i="36"/>
  <c r="N165" i="36"/>
  <c r="W165" i="36" s="1"/>
  <c r="T176" i="36"/>
  <c r="W207" i="36"/>
  <c r="N34" i="36"/>
  <c r="L41" i="36"/>
  <c r="T50" i="36"/>
  <c r="N44" i="36"/>
  <c r="W44" i="36" s="1"/>
  <c r="T48" i="36"/>
  <c r="U58" i="36"/>
  <c r="T58" i="36"/>
  <c r="W62" i="36"/>
  <c r="N62" i="36"/>
  <c r="N64" i="36"/>
  <c r="N89" i="36"/>
  <c r="W89" i="36" s="1"/>
  <c r="W119" i="36"/>
  <c r="N119" i="36"/>
  <c r="W164" i="36"/>
  <c r="N164" i="36"/>
  <c r="W26" i="36"/>
  <c r="W28" i="36"/>
  <c r="T45" i="36"/>
  <c r="W45" i="36" s="1"/>
  <c r="L59" i="36"/>
  <c r="N57" i="36"/>
  <c r="W57" i="36" s="1"/>
  <c r="T75" i="36"/>
  <c r="U75" i="36"/>
  <c r="W75" i="36" s="1"/>
  <c r="V86" i="36"/>
  <c r="T85" i="36"/>
  <c r="W85" i="36" s="1"/>
  <c r="U85" i="36"/>
  <c r="N103" i="36"/>
  <c r="W103" i="36" s="1"/>
  <c r="W106" i="36"/>
  <c r="N106" i="36"/>
  <c r="L113" i="36"/>
  <c r="N144" i="36"/>
  <c r="W144" i="36" s="1"/>
  <c r="N182" i="36"/>
  <c r="W182" i="36" s="1"/>
  <c r="U194" i="36"/>
  <c r="N194" i="36"/>
  <c r="W16" i="36"/>
  <c r="U17" i="36"/>
  <c r="U23" i="36" s="1"/>
  <c r="T17" i="36"/>
  <c r="W19" i="36"/>
  <c r="U20" i="36"/>
  <c r="T20" i="36"/>
  <c r="W20" i="36" s="1"/>
  <c r="W22" i="36"/>
  <c r="L32" i="36"/>
  <c r="W25" i="36"/>
  <c r="N31" i="36"/>
  <c r="W31" i="36" s="1"/>
  <c r="W35" i="36"/>
  <c r="U36" i="36"/>
  <c r="T36" i="36"/>
  <c r="T41" i="36" s="1"/>
  <c r="W38" i="36"/>
  <c r="U39" i="36"/>
  <c r="T39" i="36"/>
  <c r="W39" i="36" s="1"/>
  <c r="W48" i="36"/>
  <c r="U52" i="36"/>
  <c r="U59" i="36" s="1"/>
  <c r="T52" i="36"/>
  <c r="W54" i="36"/>
  <c r="U55" i="36"/>
  <c r="T55" i="36"/>
  <c r="W55" i="36" s="1"/>
  <c r="W58" i="36"/>
  <c r="T61" i="36"/>
  <c r="U61" i="36"/>
  <c r="N72" i="36"/>
  <c r="W72" i="36"/>
  <c r="W81" i="36"/>
  <c r="N88" i="36"/>
  <c r="N95" i="36" s="1"/>
  <c r="L95" i="36"/>
  <c r="N93" i="36"/>
  <c r="W93" i="36" s="1"/>
  <c r="N110" i="36"/>
  <c r="W110" i="36" s="1"/>
  <c r="U131" i="36"/>
  <c r="N128" i="36"/>
  <c r="W128" i="36"/>
  <c r="W130" i="36"/>
  <c r="N130" i="36"/>
  <c r="N147" i="36"/>
  <c r="W147" i="36" s="1"/>
  <c r="T66" i="36"/>
  <c r="W66" i="36" s="1"/>
  <c r="L86" i="36"/>
  <c r="W79" i="36"/>
  <c r="U80" i="36"/>
  <c r="N82" i="36"/>
  <c r="W82" i="36" s="1"/>
  <c r="T99" i="36"/>
  <c r="W99" i="36" s="1"/>
  <c r="U103" i="36"/>
  <c r="U104" i="36" s="1"/>
  <c r="W107" i="36"/>
  <c r="T109" i="36"/>
  <c r="T113" i="36" s="1"/>
  <c r="T110" i="36"/>
  <c r="N115" i="36"/>
  <c r="W115" i="36" s="1"/>
  <c r="U118" i="36"/>
  <c r="U122" i="36" s="1"/>
  <c r="N120" i="36"/>
  <c r="W120" i="36" s="1"/>
  <c r="W126" i="36"/>
  <c r="T128" i="36"/>
  <c r="T129" i="36"/>
  <c r="U134" i="36"/>
  <c r="U140" i="36" s="1"/>
  <c r="U135" i="36"/>
  <c r="T136" i="36"/>
  <c r="W136" i="36" s="1"/>
  <c r="V149" i="36"/>
  <c r="T147" i="36"/>
  <c r="U151" i="36"/>
  <c r="T152" i="36"/>
  <c r="T158" i="36" s="1"/>
  <c r="T166" i="36"/>
  <c r="L176" i="36"/>
  <c r="T170" i="36"/>
  <c r="W170" i="36" s="1"/>
  <c r="U170" i="36"/>
  <c r="U193" i="36"/>
  <c r="T193" i="36"/>
  <c r="V212" i="36"/>
  <c r="N208" i="36"/>
  <c r="W208" i="36" s="1"/>
  <c r="L221" i="36"/>
  <c r="T230" i="36"/>
  <c r="W229" i="36"/>
  <c r="N234" i="36"/>
  <c r="W234" i="36" s="1"/>
  <c r="W235" i="36"/>
  <c r="N235" i="36"/>
  <c r="T246" i="36"/>
  <c r="W246" i="36" s="1"/>
  <c r="U246" i="36"/>
  <c r="N252" i="36"/>
  <c r="W252" i="36" s="1"/>
  <c r="W280" i="36"/>
  <c r="W282" i="36"/>
  <c r="V302" i="36"/>
  <c r="L311" i="36"/>
  <c r="N335" i="36"/>
  <c r="W335" i="36" s="1"/>
  <c r="N347" i="36"/>
  <c r="N63" i="36"/>
  <c r="W63" i="36" s="1"/>
  <c r="T77" i="36"/>
  <c r="U81" i="36"/>
  <c r="T93" i="36"/>
  <c r="N101" i="36"/>
  <c r="W101" i="36" s="1"/>
  <c r="U119" i="36"/>
  <c r="L122" i="36"/>
  <c r="L140" i="36"/>
  <c r="N138" i="36"/>
  <c r="W138" i="36" s="1"/>
  <c r="N139" i="36"/>
  <c r="W139" i="36" s="1"/>
  <c r="N154" i="36"/>
  <c r="W154" i="36" s="1"/>
  <c r="N155" i="36"/>
  <c r="W155" i="36" s="1"/>
  <c r="T173" i="36"/>
  <c r="U173" i="36"/>
  <c r="U176" i="36" s="1"/>
  <c r="N174" i="36"/>
  <c r="N176" i="36" s="1"/>
  <c r="U179" i="36"/>
  <c r="U185" i="36" s="1"/>
  <c r="T179" i="36"/>
  <c r="T185" i="36" s="1"/>
  <c r="W192" i="36"/>
  <c r="N202" i="36"/>
  <c r="W206" i="36"/>
  <c r="T221" i="36"/>
  <c r="L230" i="36"/>
  <c r="V230" i="36"/>
  <c r="W237" i="36"/>
  <c r="W244" i="36"/>
  <c r="U275" i="36"/>
  <c r="W273" i="36"/>
  <c r="L284" i="36"/>
  <c r="N278" i="36"/>
  <c r="W278" i="36" s="1"/>
  <c r="L293" i="36"/>
  <c r="N286" i="36"/>
  <c r="U293" i="36"/>
  <c r="W316" i="36"/>
  <c r="N326" i="36"/>
  <c r="W326" i="36" s="1"/>
  <c r="W118" i="36"/>
  <c r="T131" i="36"/>
  <c r="W135" i="36"/>
  <c r="W173" i="36"/>
  <c r="W178" i="36"/>
  <c r="N178" i="36"/>
  <c r="N185" i="36" s="1"/>
  <c r="N183" i="36"/>
  <c r="W183" i="36" s="1"/>
  <c r="W188" i="36"/>
  <c r="N196" i="36"/>
  <c r="L203" i="36"/>
  <c r="W196" i="36"/>
  <c r="U207" i="36"/>
  <c r="T207" i="36"/>
  <c r="T211" i="36"/>
  <c r="U211" i="36"/>
  <c r="W211" i="36" s="1"/>
  <c r="W225" i="36"/>
  <c r="W232" i="36"/>
  <c r="N232" i="36"/>
  <c r="L239" i="36"/>
  <c r="N238" i="36"/>
  <c r="W238" i="36" s="1"/>
  <c r="T257" i="36"/>
  <c r="W272" i="36"/>
  <c r="N272" i="36"/>
  <c r="W283" i="36"/>
  <c r="N306" i="36"/>
  <c r="N325" i="36"/>
  <c r="N371" i="36"/>
  <c r="W371" i="36"/>
  <c r="W382" i="36"/>
  <c r="N382" i="36"/>
  <c r="W142" i="36"/>
  <c r="N142" i="36"/>
  <c r="N149" i="36" s="1"/>
  <c r="W143" i="36"/>
  <c r="L149" i="36"/>
  <c r="W152" i="36"/>
  <c r="W161" i="36"/>
  <c r="N161" i="36"/>
  <c r="N167" i="36" s="1"/>
  <c r="L167" i="36"/>
  <c r="T194" i="36"/>
  <c r="T212" i="36"/>
  <c r="N215" i="36"/>
  <c r="W215" i="36" s="1"/>
  <c r="U217" i="36"/>
  <c r="T217" i="36"/>
  <c r="N226" i="36"/>
  <c r="W226" i="36"/>
  <c r="W233" i="36"/>
  <c r="N262" i="36"/>
  <c r="N266" i="36" s="1"/>
  <c r="N274" i="36"/>
  <c r="W274" i="36" s="1"/>
  <c r="W297" i="36"/>
  <c r="W305" i="36"/>
  <c r="N305" i="36"/>
  <c r="U329" i="36"/>
  <c r="U359" i="36"/>
  <c r="T359" i="36"/>
  <c r="T91" i="36"/>
  <c r="T95" i="36" s="1"/>
  <c r="T98" i="36"/>
  <c r="T104" i="36" s="1"/>
  <c r="N108" i="36"/>
  <c r="W108" i="36" s="1"/>
  <c r="N127" i="36"/>
  <c r="W127" i="36" s="1"/>
  <c r="T133" i="36"/>
  <c r="N143" i="36"/>
  <c r="U157" i="36"/>
  <c r="W157" i="36" s="1"/>
  <c r="T160" i="36"/>
  <c r="T167" i="36" s="1"/>
  <c r="N162" i="36"/>
  <c r="W162" i="36" s="1"/>
  <c r="W169" i="36"/>
  <c r="V203" i="36"/>
  <c r="W198" i="36"/>
  <c r="N205" i="36"/>
  <c r="N212" i="36" s="1"/>
  <c r="W210" i="36"/>
  <c r="W216" i="36"/>
  <c r="N216" i="36"/>
  <c r="N219" i="36"/>
  <c r="W219" i="36" s="1"/>
  <c r="N243" i="36"/>
  <c r="N248" i="36" s="1"/>
  <c r="W253" i="36"/>
  <c r="N253" i="36"/>
  <c r="N256" i="36"/>
  <c r="W256" i="36" s="1"/>
  <c r="W265" i="36"/>
  <c r="N271" i="36"/>
  <c r="W271" i="36" s="1"/>
  <c r="T277" i="36"/>
  <c r="T284" i="36" s="1"/>
  <c r="U277" i="36"/>
  <c r="N289" i="36"/>
  <c r="W289" i="36" s="1"/>
  <c r="U356" i="36"/>
  <c r="N352" i="36"/>
  <c r="N356" i="36" s="1"/>
  <c r="U84" i="36"/>
  <c r="U86" i="36" s="1"/>
  <c r="T144" i="36"/>
  <c r="T149" i="36" s="1"/>
  <c r="N151" i="36"/>
  <c r="N158" i="36" s="1"/>
  <c r="V167" i="36"/>
  <c r="T163" i="36"/>
  <c r="W163" i="36" s="1"/>
  <c r="W181" i="36"/>
  <c r="L185" i="36"/>
  <c r="V194" i="36"/>
  <c r="W193" i="36"/>
  <c r="W197" i="36"/>
  <c r="N197" i="36"/>
  <c r="N199" i="36"/>
  <c r="W199" i="36" s="1"/>
  <c r="L212" i="36"/>
  <c r="U221" i="36"/>
  <c r="W220" i="36"/>
  <c r="U239" i="36"/>
  <c r="U236" i="36"/>
  <c r="T236" i="36"/>
  <c r="T239" i="36" s="1"/>
  <c r="U242" i="36"/>
  <c r="U248" i="36" s="1"/>
  <c r="T242" i="36"/>
  <c r="N254" i="36"/>
  <c r="W254" i="36" s="1"/>
  <c r="N255" i="36"/>
  <c r="W255" i="36" s="1"/>
  <c r="T261" i="36"/>
  <c r="T266" i="36" s="1"/>
  <c r="U261" i="36"/>
  <c r="U266" i="36" s="1"/>
  <c r="V293" i="36"/>
  <c r="N288" i="36"/>
  <c r="W288" i="36" s="1"/>
  <c r="T313" i="36"/>
  <c r="T320" i="36" s="1"/>
  <c r="U313" i="36"/>
  <c r="W343" i="36"/>
  <c r="N343" i="36"/>
  <c r="N191" i="36"/>
  <c r="W191" i="36" s="1"/>
  <c r="U196" i="36"/>
  <c r="U202" i="36"/>
  <c r="W202" i="36" s="1"/>
  <c r="U208" i="36"/>
  <c r="N214" i="36"/>
  <c r="W217" i="36"/>
  <c r="N220" i="36"/>
  <c r="U223" i="36"/>
  <c r="U230" i="36" s="1"/>
  <c r="N224" i="36"/>
  <c r="W224" i="36" s="1"/>
  <c r="N225" i="36"/>
  <c r="N229" i="36"/>
  <c r="N233" i="36"/>
  <c r="U243" i="36"/>
  <c r="U264" i="36"/>
  <c r="W264" i="36" s="1"/>
  <c r="U265" i="36"/>
  <c r="T268" i="36"/>
  <c r="T275" i="36" s="1"/>
  <c r="U280" i="36"/>
  <c r="U281" i="36"/>
  <c r="W281" i="36" s="1"/>
  <c r="T290" i="36"/>
  <c r="W290" i="36" s="1"/>
  <c r="T295" i="36"/>
  <c r="T302" i="36" s="1"/>
  <c r="N297" i="36"/>
  <c r="T299" i="36"/>
  <c r="V311" i="36"/>
  <c r="W308" i="36"/>
  <c r="W309" i="36"/>
  <c r="L320" i="36"/>
  <c r="T316" i="36"/>
  <c r="U316" i="36"/>
  <c r="N322" i="36"/>
  <c r="L329" i="36"/>
  <c r="T338" i="36"/>
  <c r="N345" i="36"/>
  <c r="W345" i="36"/>
  <c r="W350" i="36"/>
  <c r="W354" i="36"/>
  <c r="W361" i="36"/>
  <c r="L374" i="36"/>
  <c r="N367" i="36"/>
  <c r="W367" i="36" s="1"/>
  <c r="W380" i="36"/>
  <c r="W388" i="36"/>
  <c r="N388" i="36"/>
  <c r="W228" i="36"/>
  <c r="T245" i="36"/>
  <c r="W245" i="36" s="1"/>
  <c r="W268" i="36"/>
  <c r="U283" i="36"/>
  <c r="W299" i="36"/>
  <c r="W300" i="36"/>
  <c r="U306" i="36"/>
  <c r="W306" i="36" s="1"/>
  <c r="T306" i="36"/>
  <c r="N320" i="36"/>
  <c r="U315" i="36"/>
  <c r="W315" i="36" s="1"/>
  <c r="U318" i="36"/>
  <c r="W318" i="36" s="1"/>
  <c r="W324" i="36"/>
  <c r="N324" i="36"/>
  <c r="N387" i="36"/>
  <c r="W387" i="36"/>
  <c r="N405" i="36"/>
  <c r="W405" i="36" s="1"/>
  <c r="N200" i="36"/>
  <c r="W200" i="36" s="1"/>
  <c r="W209" i="36"/>
  <c r="U311" i="36"/>
  <c r="W341" i="36"/>
  <c r="T351" i="36"/>
  <c r="U351" i="36"/>
  <c r="W353" i="36"/>
  <c r="W358" i="36"/>
  <c r="L365" i="36"/>
  <c r="N358" i="36"/>
  <c r="N379" i="36"/>
  <c r="W379" i="36"/>
  <c r="W426" i="36"/>
  <c r="N426" i="36"/>
  <c r="L194" i="36"/>
  <c r="W187" i="36"/>
  <c r="T218" i="36"/>
  <c r="W218" i="36" s="1"/>
  <c r="N223" i="36"/>
  <c r="U262" i="36"/>
  <c r="W262" i="36" s="1"/>
  <c r="U278" i="36"/>
  <c r="L302" i="36"/>
  <c r="N295" i="36"/>
  <c r="W298" i="36"/>
  <c r="N304" i="36"/>
  <c r="W304" i="36"/>
  <c r="T310" i="36"/>
  <c r="T311" i="36" s="1"/>
  <c r="W336" i="36"/>
  <c r="N342" i="36"/>
  <c r="W342" i="36" s="1"/>
  <c r="W351" i="36"/>
  <c r="U365" i="36"/>
  <c r="N364" i="36"/>
  <c r="W364" i="36" s="1"/>
  <c r="N370" i="36"/>
  <c r="W370" i="36" s="1"/>
  <c r="W394" i="36"/>
  <c r="T201" i="36"/>
  <c r="W201" i="36" s="1"/>
  <c r="L248" i="36"/>
  <c r="W241" i="36"/>
  <c r="N250" i="36"/>
  <c r="W251" i="36"/>
  <c r="L257" i="36"/>
  <c r="L266" i="36"/>
  <c r="N269" i="36"/>
  <c r="W269" i="36" s="1"/>
  <c r="W270" i="36"/>
  <c r="L275" i="36"/>
  <c r="W291" i="36"/>
  <c r="N291" i="36"/>
  <c r="W292" i="36"/>
  <c r="U302" i="36"/>
  <c r="W296" i="36"/>
  <c r="N296" i="36"/>
  <c r="N323" i="36"/>
  <c r="L338" i="36"/>
  <c r="N331" i="36"/>
  <c r="N338" i="36" s="1"/>
  <c r="U338" i="36"/>
  <c r="U336" i="36"/>
  <c r="T336" i="36"/>
  <c r="L347" i="36"/>
  <c r="T356" i="36"/>
  <c r="U360" i="36"/>
  <c r="T360" i="36"/>
  <c r="N368" i="36"/>
  <c r="W368" i="36"/>
  <c r="W383" i="36"/>
  <c r="W377" i="36"/>
  <c r="N377" i="36"/>
  <c r="N383" i="36" s="1"/>
  <c r="L383" i="36"/>
  <c r="N392" i="36"/>
  <c r="T398" i="36"/>
  <c r="U398" i="36"/>
  <c r="L419" i="36"/>
  <c r="W412" i="36"/>
  <c r="N412" i="36"/>
  <c r="N417" i="36"/>
  <c r="W417" i="36"/>
  <c r="N301" i="36"/>
  <c r="W301" i="36" s="1"/>
  <c r="U323" i="36"/>
  <c r="W323" i="36" s="1"/>
  <c r="U333" i="36"/>
  <c r="N334" i="36"/>
  <c r="W334" i="36" s="1"/>
  <c r="U342" i="36"/>
  <c r="U347" i="36" s="1"/>
  <c r="W360" i="36"/>
  <c r="U362" i="36"/>
  <c r="T363" i="36"/>
  <c r="W363" i="36" s="1"/>
  <c r="U364" i="36"/>
  <c r="T373" i="36"/>
  <c r="W386" i="36"/>
  <c r="T389" i="36"/>
  <c r="W389" i="36" s="1"/>
  <c r="N408" i="36"/>
  <c r="W408" i="36" s="1"/>
  <c r="U413" i="36"/>
  <c r="T413" i="36"/>
  <c r="W413" i="36" s="1"/>
  <c r="U319" i="36"/>
  <c r="W319" i="36" s="1"/>
  <c r="T325" i="36"/>
  <c r="T329" i="36" s="1"/>
  <c r="W327" i="36"/>
  <c r="W333" i="36"/>
  <c r="W337" i="36"/>
  <c r="W340" i="36"/>
  <c r="T344" i="36"/>
  <c r="T347" i="36" s="1"/>
  <c r="W346" i="36"/>
  <c r="V356" i="36"/>
  <c r="T350" i="36"/>
  <c r="U354" i="36"/>
  <c r="W362" i="36"/>
  <c r="W369" i="36"/>
  <c r="U392" i="36"/>
  <c r="T386" i="36"/>
  <c r="W390" i="36"/>
  <c r="N406" i="36"/>
  <c r="W406" i="36" s="1"/>
  <c r="W407" i="36"/>
  <c r="N407" i="36"/>
  <c r="T433" i="36"/>
  <c r="U433" i="36"/>
  <c r="N442" i="36"/>
  <c r="W442" i="36" s="1"/>
  <c r="U448" i="36"/>
  <c r="T448" i="36"/>
  <c r="L356" i="36"/>
  <c r="W349" i="36"/>
  <c r="T374" i="36"/>
  <c r="V392" i="36"/>
  <c r="L401" i="36"/>
  <c r="N394" i="36"/>
  <c r="W395" i="36"/>
  <c r="W396" i="36"/>
  <c r="W399" i="36"/>
  <c r="W403" i="36"/>
  <c r="N403" i="36"/>
  <c r="U405" i="36"/>
  <c r="T405" i="36"/>
  <c r="T410" i="36" s="1"/>
  <c r="L410" i="36"/>
  <c r="O466" i="36"/>
  <c r="T370" i="36"/>
  <c r="N372" i="36"/>
  <c r="W372" i="36" s="1"/>
  <c r="W373" i="36"/>
  <c r="T394" i="36"/>
  <c r="T401" i="36" s="1"/>
  <c r="U394" i="36"/>
  <c r="N396" i="36"/>
  <c r="T397" i="36"/>
  <c r="W397" i="36" s="1"/>
  <c r="W398" i="36"/>
  <c r="N404" i="36"/>
  <c r="W404" i="36" s="1"/>
  <c r="T414" i="36"/>
  <c r="U414" i="36"/>
  <c r="W423" i="36"/>
  <c r="N423" i="36"/>
  <c r="U432" i="36"/>
  <c r="T432" i="36"/>
  <c r="T437" i="36" s="1"/>
  <c r="W381" i="36"/>
  <c r="W385" i="36"/>
  <c r="W392" i="36" s="1"/>
  <c r="L392" i="36"/>
  <c r="W391" i="36"/>
  <c r="U410" i="36"/>
  <c r="Q466" i="36"/>
  <c r="N431" i="36"/>
  <c r="W431" i="36" s="1"/>
  <c r="W432" i="36"/>
  <c r="N439" i="36"/>
  <c r="L446" i="36"/>
  <c r="L466" i="36" s="1"/>
  <c r="N400" i="36"/>
  <c r="W400" i="36" s="1"/>
  <c r="W415" i="36"/>
  <c r="V428" i="36"/>
  <c r="W434" i="36"/>
  <c r="T446" i="36"/>
  <c r="N443" i="36"/>
  <c r="W443" i="36"/>
  <c r="W444" i="36"/>
  <c r="N444" i="36"/>
  <c r="N448" i="36"/>
  <c r="L455" i="36"/>
  <c r="N458" i="36"/>
  <c r="W458" i="36"/>
  <c r="T419" i="36"/>
  <c r="W452" i="36"/>
  <c r="W457" i="36"/>
  <c r="N457" i="36"/>
  <c r="N462" i="36"/>
  <c r="W462" i="36"/>
  <c r="W463" i="36"/>
  <c r="N463" i="36"/>
  <c r="W409" i="36"/>
  <c r="N409" i="36"/>
  <c r="N421" i="36"/>
  <c r="L428" i="36"/>
  <c r="N430" i="36"/>
  <c r="N437" i="36" s="1"/>
  <c r="L437" i="36"/>
  <c r="N440" i="36"/>
  <c r="W440" i="36" s="1"/>
  <c r="N441" i="36"/>
  <c r="W441" i="36" s="1"/>
  <c r="W450" i="36"/>
  <c r="U451" i="36"/>
  <c r="W451" i="36" s="1"/>
  <c r="T451" i="36"/>
  <c r="T464" i="36"/>
  <c r="N461" i="36"/>
  <c r="W461" i="36"/>
  <c r="S466" i="36"/>
  <c r="T408" i="36"/>
  <c r="U419" i="36"/>
  <c r="N422" i="36"/>
  <c r="W422" i="36" s="1"/>
  <c r="N425" i="36"/>
  <c r="W425" i="36" s="1"/>
  <c r="U430" i="36"/>
  <c r="U437" i="36" s="1"/>
  <c r="U446" i="36"/>
  <c r="N445" i="36"/>
  <c r="W445" i="36"/>
  <c r="V410" i="36"/>
  <c r="W414" i="36"/>
  <c r="W418" i="36"/>
  <c r="T421" i="36"/>
  <c r="T428" i="36" s="1"/>
  <c r="T424" i="36"/>
  <c r="W424" i="36" s="1"/>
  <c r="T427" i="36"/>
  <c r="W427" i="36" s="1"/>
  <c r="V437" i="36"/>
  <c r="W433" i="36"/>
  <c r="N450" i="36"/>
  <c r="W453" i="36"/>
  <c r="U454" i="36"/>
  <c r="T454" i="36"/>
  <c r="W454" i="36" s="1"/>
  <c r="V464" i="36"/>
  <c r="V466" i="36" s="1"/>
  <c r="N459" i="36"/>
  <c r="W459" i="36" s="1"/>
  <c r="N460" i="36"/>
  <c r="W460" i="36" s="1"/>
  <c r="W449" i="36"/>
  <c r="N18" i="35"/>
  <c r="W35" i="35"/>
  <c r="N35" i="35"/>
  <c r="L50" i="35"/>
  <c r="N43" i="35"/>
  <c r="N53" i="35"/>
  <c r="N58" i="35"/>
  <c r="W66" i="35"/>
  <c r="N74" i="35"/>
  <c r="W74" i="35" s="1"/>
  <c r="N84" i="35"/>
  <c r="W84" i="35" s="1"/>
  <c r="N91" i="35"/>
  <c r="W91" i="35" s="1"/>
  <c r="T104" i="35"/>
  <c r="W108" i="35"/>
  <c r="N108" i="35"/>
  <c r="W116" i="35"/>
  <c r="N62" i="35"/>
  <c r="W62" i="35" s="1"/>
  <c r="N71" i="35"/>
  <c r="N73" i="35"/>
  <c r="W73" i="35" s="1"/>
  <c r="N88" i="35"/>
  <c r="L95" i="35"/>
  <c r="W107" i="35"/>
  <c r="N107" i="35"/>
  <c r="N112" i="35"/>
  <c r="W112" i="35" s="1"/>
  <c r="N20" i="35"/>
  <c r="W20" i="35" s="1"/>
  <c r="N30" i="35"/>
  <c r="W30" i="35" s="1"/>
  <c r="N37" i="35"/>
  <c r="W49" i="35"/>
  <c r="N49" i="35"/>
  <c r="W55" i="35"/>
  <c r="N55" i="35"/>
  <c r="N100" i="35"/>
  <c r="W100" i="35"/>
  <c r="N110" i="35"/>
  <c r="W110" i="35" s="1"/>
  <c r="N155" i="35"/>
  <c r="W19" i="35"/>
  <c r="N19" i="35"/>
  <c r="N52" i="35"/>
  <c r="L59" i="35"/>
  <c r="W52" i="35"/>
  <c r="N54" i="35"/>
  <c r="W54" i="35" s="1"/>
  <c r="N68" i="35"/>
  <c r="W64" i="35"/>
  <c r="L77" i="35"/>
  <c r="W90" i="35"/>
  <c r="N90" i="35"/>
  <c r="N136" i="35"/>
  <c r="N72" i="35"/>
  <c r="W72" i="35" s="1"/>
  <c r="N89" i="35"/>
  <c r="W89" i="35" s="1"/>
  <c r="N106" i="35"/>
  <c r="W106" i="35" s="1"/>
  <c r="L113" i="35"/>
  <c r="U23" i="35"/>
  <c r="N21" i="35"/>
  <c r="W21" i="35" s="1"/>
  <c r="N36" i="35"/>
  <c r="W36" i="35"/>
  <c r="N38" i="35"/>
  <c r="W38" i="35" s="1"/>
  <c r="N94" i="35"/>
  <c r="L104" i="35"/>
  <c r="N97" i="35"/>
  <c r="N109" i="35"/>
  <c r="W17" i="35"/>
  <c r="U25" i="35"/>
  <c r="U29" i="35"/>
  <c r="W29" i="35" s="1"/>
  <c r="N31" i="35"/>
  <c r="W31" i="35" s="1"/>
  <c r="W34" i="35"/>
  <c r="T36" i="35"/>
  <c r="T41" i="35" s="1"/>
  <c r="T37" i="35"/>
  <c r="W37" i="35" s="1"/>
  <c r="W40" i="35"/>
  <c r="U43" i="35"/>
  <c r="U50" i="35" s="1"/>
  <c r="T44" i="35"/>
  <c r="W46" i="35"/>
  <c r="U53" i="35"/>
  <c r="W53" i="35" s="1"/>
  <c r="W61" i="35"/>
  <c r="U63" i="35"/>
  <c r="W63" i="35" s="1"/>
  <c r="U67" i="35"/>
  <c r="W67" i="35" s="1"/>
  <c r="U72" i="35"/>
  <c r="U77" i="35" s="1"/>
  <c r="T79" i="35"/>
  <c r="W81" i="35"/>
  <c r="V95" i="35"/>
  <c r="W93" i="35"/>
  <c r="N98" i="35"/>
  <c r="W98" i="35" s="1"/>
  <c r="U101" i="35"/>
  <c r="V113" i="35"/>
  <c r="T109" i="35"/>
  <c r="W109" i="35" s="1"/>
  <c r="W119" i="35"/>
  <c r="T125" i="35"/>
  <c r="T131" i="35" s="1"/>
  <c r="W144" i="35"/>
  <c r="W148" i="35"/>
  <c r="N157" i="35"/>
  <c r="W157" i="35" s="1"/>
  <c r="T160" i="35"/>
  <c r="N164" i="35"/>
  <c r="W164" i="35"/>
  <c r="L185" i="35"/>
  <c r="W182" i="35"/>
  <c r="N184" i="35"/>
  <c r="U188" i="35"/>
  <c r="T188" i="35"/>
  <c r="N206" i="35"/>
  <c r="W206" i="35" s="1"/>
  <c r="U221" i="35"/>
  <c r="N219" i="35"/>
  <c r="W219" i="35" s="1"/>
  <c r="T225" i="35"/>
  <c r="U225" i="35"/>
  <c r="U230" i="35" s="1"/>
  <c r="N255" i="35"/>
  <c r="W255" i="35" s="1"/>
  <c r="W291" i="35"/>
  <c r="N291" i="35"/>
  <c r="N318" i="35"/>
  <c r="W318" i="35" s="1"/>
  <c r="W16" i="35"/>
  <c r="T20" i="35"/>
  <c r="W22" i="35"/>
  <c r="U30" i="35"/>
  <c r="L41" i="35"/>
  <c r="W47" i="35"/>
  <c r="T90" i="35"/>
  <c r="W92" i="35"/>
  <c r="U97" i="35"/>
  <c r="U104" i="35" s="1"/>
  <c r="W129" i="35"/>
  <c r="T130" i="35"/>
  <c r="U130" i="35"/>
  <c r="L140" i="35"/>
  <c r="T137" i="35"/>
  <c r="U137" i="35"/>
  <c r="U145" i="35"/>
  <c r="U149" i="35" s="1"/>
  <c r="T145" i="35"/>
  <c r="W145" i="35" s="1"/>
  <c r="T146" i="35"/>
  <c r="W146" i="35" s="1"/>
  <c r="U146" i="35"/>
  <c r="U183" i="35"/>
  <c r="T183" i="35"/>
  <c r="W183" i="35" s="1"/>
  <c r="U194" i="35"/>
  <c r="U198" i="35"/>
  <c r="U203" i="35" s="1"/>
  <c r="T198" i="35"/>
  <c r="N202" i="35"/>
  <c r="W202" i="35"/>
  <c r="U210" i="35"/>
  <c r="T210" i="35"/>
  <c r="N216" i="35"/>
  <c r="W216" i="35" s="1"/>
  <c r="N224" i="35"/>
  <c r="W224" i="35" s="1"/>
  <c r="W225" i="35"/>
  <c r="T232" i="35"/>
  <c r="U232" i="35"/>
  <c r="N287" i="35"/>
  <c r="W287" i="35"/>
  <c r="W304" i="35"/>
  <c r="L311" i="35"/>
  <c r="N304" i="35"/>
  <c r="N311" i="35" s="1"/>
  <c r="N306" i="35"/>
  <c r="W306" i="35" s="1"/>
  <c r="L32" i="35"/>
  <c r="W25" i="35"/>
  <c r="N41" i="35"/>
  <c r="W101" i="35"/>
  <c r="U121" i="35"/>
  <c r="T121" i="35"/>
  <c r="W121" i="35" s="1"/>
  <c r="N134" i="35"/>
  <c r="W134" i="35"/>
  <c r="U136" i="35"/>
  <c r="U140" i="35" s="1"/>
  <c r="T136" i="35"/>
  <c r="N175" i="35"/>
  <c r="W175" i="35"/>
  <c r="W187" i="35"/>
  <c r="N187" i="35"/>
  <c r="L194" i="35"/>
  <c r="N190" i="35"/>
  <c r="W190" i="35" s="1"/>
  <c r="N200" i="35"/>
  <c r="W200" i="35" s="1"/>
  <c r="T209" i="35"/>
  <c r="U209" i="35"/>
  <c r="N228" i="35"/>
  <c r="W237" i="35"/>
  <c r="N237" i="35"/>
  <c r="T245" i="35"/>
  <c r="U245" i="35"/>
  <c r="W280" i="35"/>
  <c r="N280" i="35"/>
  <c r="W44" i="35"/>
  <c r="W48" i="35"/>
  <c r="N57" i="35"/>
  <c r="W57" i="35" s="1"/>
  <c r="N70" i="35"/>
  <c r="N77" i="35" s="1"/>
  <c r="N76" i="35"/>
  <c r="W76" i="35" s="1"/>
  <c r="L86" i="35"/>
  <c r="W83" i="35"/>
  <c r="U118" i="35"/>
  <c r="T118" i="35"/>
  <c r="W118" i="35" s="1"/>
  <c r="N120" i="35"/>
  <c r="W120" i="35" s="1"/>
  <c r="T126" i="35"/>
  <c r="U126" i="35"/>
  <c r="W126" i="35" s="1"/>
  <c r="N133" i="35"/>
  <c r="N135" i="35"/>
  <c r="W135" i="35" s="1"/>
  <c r="N143" i="35"/>
  <c r="N149" i="35" s="1"/>
  <c r="N145" i="35"/>
  <c r="W152" i="35"/>
  <c r="T156" i="35"/>
  <c r="U156" i="35"/>
  <c r="T161" i="35"/>
  <c r="U161" i="35"/>
  <c r="V167" i="35"/>
  <c r="N169" i="35"/>
  <c r="L176" i="35"/>
  <c r="W169" i="35"/>
  <c r="U171" i="35"/>
  <c r="U176" i="35" s="1"/>
  <c r="T171" i="35"/>
  <c r="N181" i="35"/>
  <c r="W181" i="35" s="1"/>
  <c r="W189" i="35"/>
  <c r="N189" i="35"/>
  <c r="W192" i="35"/>
  <c r="N197" i="35"/>
  <c r="W197" i="35" s="1"/>
  <c r="W208" i="35"/>
  <c r="N208" i="35"/>
  <c r="W209" i="35"/>
  <c r="W244" i="35"/>
  <c r="N244" i="35"/>
  <c r="T264" i="35"/>
  <c r="W264" i="35" s="1"/>
  <c r="U264" i="35"/>
  <c r="W265" i="35"/>
  <c r="T18" i="35"/>
  <c r="W18" i="35" s="1"/>
  <c r="N25" i="35"/>
  <c r="T47" i="35"/>
  <c r="T82" i="35"/>
  <c r="W82" i="35" s="1"/>
  <c r="T88" i="35"/>
  <c r="T95" i="35" s="1"/>
  <c r="T94" i="35"/>
  <c r="W94" i="35" s="1"/>
  <c r="U115" i="35"/>
  <c r="T115" i="35"/>
  <c r="W115" i="35" s="1"/>
  <c r="N117" i="35"/>
  <c r="W117" i="35" s="1"/>
  <c r="W130" i="35"/>
  <c r="T140" i="35"/>
  <c r="W138" i="35"/>
  <c r="N138" i="35"/>
  <c r="L158" i="35"/>
  <c r="N151" i="35"/>
  <c r="N158" i="35" s="1"/>
  <c r="N153" i="35"/>
  <c r="W153" i="35" s="1"/>
  <c r="U155" i="35"/>
  <c r="U158" i="35" s="1"/>
  <c r="T155" i="35"/>
  <c r="W155" i="35" s="1"/>
  <c r="U167" i="35"/>
  <c r="N161" i="35"/>
  <c r="W161" i="35" s="1"/>
  <c r="N170" i="35"/>
  <c r="W170" i="35" s="1"/>
  <c r="W171" i="35"/>
  <c r="W174" i="35"/>
  <c r="N174" i="35"/>
  <c r="T203" i="35"/>
  <c r="W205" i="35"/>
  <c r="L212" i="35"/>
  <c r="T235" i="35"/>
  <c r="W235" i="35" s="1"/>
  <c r="U235" i="35"/>
  <c r="N242" i="35"/>
  <c r="W242" i="35" s="1"/>
  <c r="N254" i="35"/>
  <c r="W254" i="35" s="1"/>
  <c r="V41" i="35"/>
  <c r="T52" i="35"/>
  <c r="W56" i="35"/>
  <c r="T58" i="35"/>
  <c r="W58" i="35" s="1"/>
  <c r="U62" i="35"/>
  <c r="U68" i="35" s="1"/>
  <c r="T71" i="35"/>
  <c r="T77" i="35" s="1"/>
  <c r="W75" i="35"/>
  <c r="N79" i="35"/>
  <c r="U100" i="35"/>
  <c r="T106" i="35"/>
  <c r="W111" i="35"/>
  <c r="T112" i="35"/>
  <c r="U112" i="35"/>
  <c r="U113" i="35" s="1"/>
  <c r="U116" i="35"/>
  <c r="W124" i="35"/>
  <c r="W127" i="35"/>
  <c r="L131" i="35"/>
  <c r="V140" i="35"/>
  <c r="N139" i="35"/>
  <c r="W139" i="35" s="1"/>
  <c r="N152" i="35"/>
  <c r="N154" i="35"/>
  <c r="W154" i="35" s="1"/>
  <c r="W156" i="35"/>
  <c r="N167" i="35"/>
  <c r="W163" i="35"/>
  <c r="W173" i="35"/>
  <c r="N173" i="35"/>
  <c r="T178" i="35"/>
  <c r="U178" i="35"/>
  <c r="U185" i="35" s="1"/>
  <c r="N191" i="35"/>
  <c r="W191" i="35" s="1"/>
  <c r="N192" i="35"/>
  <c r="N193" i="35"/>
  <c r="W193" i="35" s="1"/>
  <c r="L203" i="35"/>
  <c r="U226" i="35"/>
  <c r="T226" i="35"/>
  <c r="N229" i="35"/>
  <c r="W229" i="35" s="1"/>
  <c r="U234" i="35"/>
  <c r="T234" i="35"/>
  <c r="W234" i="35" s="1"/>
  <c r="W250" i="35"/>
  <c r="N250" i="35"/>
  <c r="L257" i="35"/>
  <c r="N128" i="35"/>
  <c r="N131" i="35" s="1"/>
  <c r="L167" i="35"/>
  <c r="W160" i="35"/>
  <c r="N163" i="35"/>
  <c r="U166" i="35"/>
  <c r="U184" i="35"/>
  <c r="W184" i="35" s="1"/>
  <c r="W188" i="35"/>
  <c r="T190" i="35"/>
  <c r="T194" i="35" s="1"/>
  <c r="N196" i="35"/>
  <c r="N203" i="35" s="1"/>
  <c r="U199" i="35"/>
  <c r="N201" i="35"/>
  <c r="W201" i="35" s="1"/>
  <c r="T206" i="35"/>
  <c r="U206" i="35"/>
  <c r="U212" i="35" s="1"/>
  <c r="T221" i="35"/>
  <c r="W233" i="35"/>
  <c r="U237" i="35"/>
  <c r="T237" i="35"/>
  <c r="W243" i="35"/>
  <c r="T246" i="35"/>
  <c r="W246" i="35" s="1"/>
  <c r="U246" i="35"/>
  <c r="W253" i="35"/>
  <c r="U254" i="35"/>
  <c r="T254" i="35"/>
  <c r="W269" i="35"/>
  <c r="U271" i="35"/>
  <c r="U275" i="35" s="1"/>
  <c r="T271" i="35"/>
  <c r="T275" i="35" s="1"/>
  <c r="U278" i="35"/>
  <c r="T278" i="35"/>
  <c r="T284" i="35" s="1"/>
  <c r="N282" i="35"/>
  <c r="W282" i="35"/>
  <c r="L293" i="35"/>
  <c r="W286" i="35"/>
  <c r="W292" i="35"/>
  <c r="N299" i="35"/>
  <c r="W305" i="35"/>
  <c r="W310" i="35"/>
  <c r="N310" i="35"/>
  <c r="N340" i="35"/>
  <c r="U344" i="35"/>
  <c r="T344" i="35"/>
  <c r="W349" i="35"/>
  <c r="U365" i="35"/>
  <c r="N399" i="35"/>
  <c r="W399" i="35" s="1"/>
  <c r="U403" i="35"/>
  <c r="T403" i="35"/>
  <c r="T410" i="35" s="1"/>
  <c r="N407" i="35"/>
  <c r="W407" i="35"/>
  <c r="W166" i="35"/>
  <c r="W199" i="35"/>
  <c r="T212" i="35"/>
  <c r="W211" i="35"/>
  <c r="W227" i="35"/>
  <c r="T228" i="35"/>
  <c r="W228" i="35" s="1"/>
  <c r="U228" i="35"/>
  <c r="N232" i="35"/>
  <c r="N239" i="35" s="1"/>
  <c r="L239" i="35"/>
  <c r="N268" i="35"/>
  <c r="L275" i="35"/>
  <c r="W268" i="35"/>
  <c r="W270" i="35"/>
  <c r="N270" i="35"/>
  <c r="N273" i="35"/>
  <c r="W277" i="35"/>
  <c r="L284" i="35"/>
  <c r="N277" i="35"/>
  <c r="N284" i="35" s="1"/>
  <c r="N293" i="35"/>
  <c r="U298" i="35"/>
  <c r="U302" i="35" s="1"/>
  <c r="T298" i="35"/>
  <c r="W298" i="35" s="1"/>
  <c r="W314" i="35"/>
  <c r="W333" i="35"/>
  <c r="T343" i="35"/>
  <c r="U343" i="35"/>
  <c r="N346" i="35"/>
  <c r="W346" i="35" s="1"/>
  <c r="V365" i="35"/>
  <c r="U426" i="35"/>
  <c r="T426" i="35"/>
  <c r="W426" i="35" s="1"/>
  <c r="W214" i="35"/>
  <c r="L221" i="35"/>
  <c r="T241" i="35"/>
  <c r="T248" i="35" s="1"/>
  <c r="U241" i="35"/>
  <c r="N256" i="35"/>
  <c r="W256" i="35" s="1"/>
  <c r="U260" i="35"/>
  <c r="U266" i="35" s="1"/>
  <c r="T260" i="35"/>
  <c r="T261" i="35"/>
  <c r="U261" i="35"/>
  <c r="N272" i="35"/>
  <c r="W272" i="35" s="1"/>
  <c r="T293" i="35"/>
  <c r="N309" i="35"/>
  <c r="U313" i="35"/>
  <c r="T313" i="35"/>
  <c r="T320" i="35" s="1"/>
  <c r="N317" i="35"/>
  <c r="W317" i="35" s="1"/>
  <c r="N342" i="35"/>
  <c r="W342" i="35" s="1"/>
  <c r="N350" i="35"/>
  <c r="N356" i="35" s="1"/>
  <c r="W424" i="35"/>
  <c r="N424" i="35"/>
  <c r="T172" i="35"/>
  <c r="W172" i="35" s="1"/>
  <c r="T179" i="35"/>
  <c r="W179" i="35" s="1"/>
  <c r="W207" i="35"/>
  <c r="W217" i="35"/>
  <c r="V239" i="35"/>
  <c r="L248" i="35"/>
  <c r="N241" i="35"/>
  <c r="N248" i="35" s="1"/>
  <c r="V248" i="35"/>
  <c r="W245" i="35"/>
  <c r="N266" i="35"/>
  <c r="N290" i="35"/>
  <c r="W290" i="35"/>
  <c r="T302" i="35"/>
  <c r="N296" i="35"/>
  <c r="N302" i="35" s="1"/>
  <c r="N315" i="35"/>
  <c r="W315" i="35" s="1"/>
  <c r="N324" i="35"/>
  <c r="N331" i="35"/>
  <c r="L338" i="35"/>
  <c r="W331" i="35"/>
  <c r="N337" i="35"/>
  <c r="W337" i="35" s="1"/>
  <c r="W371" i="35"/>
  <c r="U165" i="35"/>
  <c r="W165" i="35" s="1"/>
  <c r="N214" i="35"/>
  <c r="N221" i="35" s="1"/>
  <c r="W220" i="35"/>
  <c r="L230" i="35"/>
  <c r="N223" i="35"/>
  <c r="N230" i="35" s="1"/>
  <c r="W236" i="35"/>
  <c r="W247" i="35"/>
  <c r="N252" i="35"/>
  <c r="W252" i="35" s="1"/>
  <c r="U255" i="35"/>
  <c r="U257" i="35" s="1"/>
  <c r="T255" i="35"/>
  <c r="W261" i="35"/>
  <c r="N274" i="35"/>
  <c r="W274" i="35" s="1"/>
  <c r="W278" i="35"/>
  <c r="V320" i="35"/>
  <c r="T338" i="35"/>
  <c r="N334" i="35"/>
  <c r="W334" i="35" s="1"/>
  <c r="L347" i="35"/>
  <c r="N362" i="35"/>
  <c r="W362" i="35" s="1"/>
  <c r="W385" i="35"/>
  <c r="N243" i="35"/>
  <c r="T257" i="35"/>
  <c r="W271" i="35"/>
  <c r="T273" i="35"/>
  <c r="W273" i="35" s="1"/>
  <c r="U279" i="35"/>
  <c r="U284" i="35" s="1"/>
  <c r="N281" i="35"/>
  <c r="W281" i="35" s="1"/>
  <c r="U290" i="35"/>
  <c r="U293" i="35" s="1"/>
  <c r="U299" i="35"/>
  <c r="W299" i="35" s="1"/>
  <c r="L302" i="35"/>
  <c r="U309" i="35"/>
  <c r="W309" i="35" s="1"/>
  <c r="L320" i="35"/>
  <c r="U314" i="35"/>
  <c r="N316" i="35"/>
  <c r="W316" i="35" s="1"/>
  <c r="U319" i="35"/>
  <c r="V329" i="35"/>
  <c r="U325" i="35"/>
  <c r="W325" i="35" s="1"/>
  <c r="U331" i="35"/>
  <c r="U338" i="35" s="1"/>
  <c r="T340" i="35"/>
  <c r="U340" i="35"/>
  <c r="T361" i="35"/>
  <c r="T365" i="35" s="1"/>
  <c r="W367" i="35"/>
  <c r="L374" i="35"/>
  <c r="W370" i="35"/>
  <c r="V383" i="35"/>
  <c r="N380" i="35"/>
  <c r="T392" i="35"/>
  <c r="T419" i="35"/>
  <c r="W416" i="35"/>
  <c r="N416" i="35"/>
  <c r="T421" i="35"/>
  <c r="T428" i="35" s="1"/>
  <c r="U421" i="35"/>
  <c r="W425" i="35"/>
  <c r="N427" i="35"/>
  <c r="W427" i="35"/>
  <c r="U431" i="35"/>
  <c r="T431" i="35"/>
  <c r="W444" i="35"/>
  <c r="N444" i="35"/>
  <c r="V275" i="35"/>
  <c r="W288" i="35"/>
  <c r="W307" i="35"/>
  <c r="W319" i="35"/>
  <c r="L329" i="35"/>
  <c r="N322" i="35"/>
  <c r="T346" i="35"/>
  <c r="U346" i="35"/>
  <c r="N372" i="35"/>
  <c r="N374" i="35" s="1"/>
  <c r="L383" i="35"/>
  <c r="W405" i="35"/>
  <c r="N405" i="35"/>
  <c r="N428" i="35"/>
  <c r="W430" i="35"/>
  <c r="L437" i="35"/>
  <c r="N430" i="35"/>
  <c r="N437" i="35" s="1"/>
  <c r="N433" i="35"/>
  <c r="W433" i="35" s="1"/>
  <c r="N436" i="35"/>
  <c r="W300" i="35"/>
  <c r="N307" i="35"/>
  <c r="W332" i="35"/>
  <c r="N343" i="35"/>
  <c r="W343" i="35" s="1"/>
  <c r="N345" i="35"/>
  <c r="W345" i="35" s="1"/>
  <c r="U363" i="35"/>
  <c r="T363" i="35"/>
  <c r="N377" i="35"/>
  <c r="W377" i="35" s="1"/>
  <c r="W381" i="35"/>
  <c r="N381" i="35"/>
  <c r="N389" i="35"/>
  <c r="N392" i="35" s="1"/>
  <c r="W395" i="35"/>
  <c r="N418" i="35"/>
  <c r="W418" i="35" s="1"/>
  <c r="W432" i="35"/>
  <c r="N432" i="35"/>
  <c r="N449" i="35"/>
  <c r="L455" i="35"/>
  <c r="W449" i="35"/>
  <c r="O466" i="35"/>
  <c r="T265" i="35"/>
  <c r="N319" i="35"/>
  <c r="T322" i="35"/>
  <c r="T324" i="35"/>
  <c r="W324" i="35" s="1"/>
  <c r="U324" i="35"/>
  <c r="U329" i="35" s="1"/>
  <c r="W335" i="35"/>
  <c r="W351" i="35"/>
  <c r="W354" i="35"/>
  <c r="N358" i="35"/>
  <c r="L365" i="35"/>
  <c r="W368" i="35"/>
  <c r="T369" i="35"/>
  <c r="U369" i="35"/>
  <c r="N376" i="35"/>
  <c r="N383" i="35" s="1"/>
  <c r="N382" i="35"/>
  <c r="W382" i="35" s="1"/>
  <c r="W386" i="35"/>
  <c r="U388" i="35"/>
  <c r="T388" i="35"/>
  <c r="L401" i="35"/>
  <c r="N394" i="35"/>
  <c r="N396" i="35"/>
  <c r="W396" i="35" s="1"/>
  <c r="N400" i="35"/>
  <c r="W400" i="35" s="1"/>
  <c r="N412" i="35"/>
  <c r="N419" i="35" s="1"/>
  <c r="L419" i="35"/>
  <c r="W412" i="35"/>
  <c r="U414" i="35"/>
  <c r="U419" i="35" s="1"/>
  <c r="T414" i="35"/>
  <c r="W423" i="35"/>
  <c r="L266" i="35"/>
  <c r="W259" i="35"/>
  <c r="U283" i="35"/>
  <c r="W283" i="35" s="1"/>
  <c r="T289" i="35"/>
  <c r="W289" i="35" s="1"/>
  <c r="T308" i="35"/>
  <c r="W308" i="35" s="1"/>
  <c r="U318" i="35"/>
  <c r="N323" i="35"/>
  <c r="W323" i="35" s="1"/>
  <c r="W326" i="35"/>
  <c r="T327" i="35"/>
  <c r="W327" i="35" s="1"/>
  <c r="U327" i="35"/>
  <c r="N332" i="35"/>
  <c r="L356" i="35"/>
  <c r="U355" i="35"/>
  <c r="U356" i="35" s="1"/>
  <c r="T355" i="35"/>
  <c r="T356" i="35" s="1"/>
  <c r="N359" i="35"/>
  <c r="W359" i="35" s="1"/>
  <c r="W360" i="35"/>
  <c r="N361" i="35"/>
  <c r="W361" i="35"/>
  <c r="W363" i="35"/>
  <c r="N395" i="35"/>
  <c r="N413" i="35"/>
  <c r="W413" i="35" s="1"/>
  <c r="W414" i="35"/>
  <c r="W415" i="35"/>
  <c r="W417" i="35"/>
  <c r="N417" i="35"/>
  <c r="V428" i="35"/>
  <c r="S466" i="35"/>
  <c r="V455" i="35"/>
  <c r="N371" i="35"/>
  <c r="U380" i="35"/>
  <c r="U383" i="35" s="1"/>
  <c r="U389" i="35"/>
  <c r="W389" i="35" s="1"/>
  <c r="L392" i="35"/>
  <c r="U399" i="35"/>
  <c r="U401" i="35" s="1"/>
  <c r="L410" i="35"/>
  <c r="U404" i="35"/>
  <c r="N406" i="35"/>
  <c r="W406" i="35" s="1"/>
  <c r="U409" i="35"/>
  <c r="W421" i="35"/>
  <c r="W428" i="35" s="1"/>
  <c r="U427" i="35"/>
  <c r="T433" i="35"/>
  <c r="U434" i="35"/>
  <c r="W434" i="35" s="1"/>
  <c r="W443" i="35"/>
  <c r="W445" i="35"/>
  <c r="U459" i="35"/>
  <c r="W459" i="35" s="1"/>
  <c r="W463" i="35"/>
  <c r="W378" i="35"/>
  <c r="W397" i="35"/>
  <c r="W404" i="35"/>
  <c r="W409" i="35"/>
  <c r="U445" i="35"/>
  <c r="T445" i="35"/>
  <c r="N453" i="35"/>
  <c r="W453" i="35" s="1"/>
  <c r="N462" i="35"/>
  <c r="W462" i="35"/>
  <c r="Q466" i="35"/>
  <c r="W390" i="35"/>
  <c r="U442" i="35"/>
  <c r="T442" i="35"/>
  <c r="N450" i="35"/>
  <c r="W450" i="35" s="1"/>
  <c r="T415" i="35"/>
  <c r="T422" i="35"/>
  <c r="W422" i="35" s="1"/>
  <c r="V437" i="35"/>
  <c r="V466" i="35" s="1"/>
  <c r="U439" i="35"/>
  <c r="T439" i="35"/>
  <c r="T446" i="35" s="1"/>
  <c r="N441" i="35"/>
  <c r="W441" i="35" s="1"/>
  <c r="U443" i="35"/>
  <c r="T452" i="35"/>
  <c r="U452" i="35"/>
  <c r="N454" i="35"/>
  <c r="W454" i="35" s="1"/>
  <c r="W457" i="35"/>
  <c r="L464" i="35"/>
  <c r="U461" i="35"/>
  <c r="T461" i="35"/>
  <c r="W461" i="35" s="1"/>
  <c r="U373" i="35"/>
  <c r="W373" i="35" s="1"/>
  <c r="T379" i="35"/>
  <c r="T383" i="35" s="1"/>
  <c r="T398" i="35"/>
  <c r="T401" i="35" s="1"/>
  <c r="U408" i="35"/>
  <c r="W408" i="35" s="1"/>
  <c r="W435" i="35"/>
  <c r="T436" i="35"/>
  <c r="W436" i="35" s="1"/>
  <c r="U436" i="35"/>
  <c r="U440" i="35"/>
  <c r="W440" i="35" s="1"/>
  <c r="W448" i="35"/>
  <c r="T449" i="35"/>
  <c r="U449" i="35"/>
  <c r="N451" i="35"/>
  <c r="W451" i="35" s="1"/>
  <c r="U458" i="35"/>
  <c r="U464" i="35" s="1"/>
  <c r="T458" i="35"/>
  <c r="T464" i="35" s="1"/>
  <c r="N460" i="35"/>
  <c r="N464" i="35" s="1"/>
  <c r="N22" i="34"/>
  <c r="L23" i="34"/>
  <c r="W22" i="34"/>
  <c r="N38" i="34"/>
  <c r="W38" i="34" s="1"/>
  <c r="N32" i="34"/>
  <c r="N35" i="34"/>
  <c r="N41" i="34" s="1"/>
  <c r="L41" i="34"/>
  <c r="W18" i="34"/>
  <c r="U19" i="34"/>
  <c r="T19" i="34"/>
  <c r="W19" i="34" s="1"/>
  <c r="W31" i="34"/>
  <c r="N48" i="34"/>
  <c r="W48" i="34" s="1"/>
  <c r="W58" i="34"/>
  <c r="N58" i="34"/>
  <c r="V68" i="34"/>
  <c r="N64" i="34"/>
  <c r="W64" i="34" s="1"/>
  <c r="N81" i="34"/>
  <c r="W81" i="34" s="1"/>
  <c r="U95" i="34"/>
  <c r="T113" i="34"/>
  <c r="W109" i="34"/>
  <c r="W174" i="34"/>
  <c r="N174" i="34"/>
  <c r="N210" i="34"/>
  <c r="N239" i="34"/>
  <c r="U16" i="34"/>
  <c r="U23" i="34" s="1"/>
  <c r="T16" i="34"/>
  <c r="W30" i="34"/>
  <c r="L32" i="34"/>
  <c r="T41" i="34"/>
  <c r="W46" i="34"/>
  <c r="W62" i="34"/>
  <c r="N71" i="34"/>
  <c r="W71" i="34" s="1"/>
  <c r="N73" i="34"/>
  <c r="N84" i="34"/>
  <c r="W84" i="34"/>
  <c r="N98" i="34"/>
  <c r="W98" i="34"/>
  <c r="N101" i="34"/>
  <c r="W101" i="34"/>
  <c r="N117" i="34"/>
  <c r="W117" i="34" s="1"/>
  <c r="N120" i="34"/>
  <c r="W120" i="34" s="1"/>
  <c r="N135" i="34"/>
  <c r="W135" i="34" s="1"/>
  <c r="N152" i="34"/>
  <c r="W152" i="34"/>
  <c r="N157" i="34"/>
  <c r="N182" i="34"/>
  <c r="W182" i="34" s="1"/>
  <c r="N192" i="34"/>
  <c r="N198" i="34"/>
  <c r="N203" i="34" s="1"/>
  <c r="N209" i="34"/>
  <c r="W209" i="34" s="1"/>
  <c r="W27" i="34"/>
  <c r="T31" i="34"/>
  <c r="U31" i="34"/>
  <c r="N39" i="34"/>
  <c r="W39" i="34" s="1"/>
  <c r="T47" i="34"/>
  <c r="W47" i="34" s="1"/>
  <c r="U47" i="34"/>
  <c r="N55" i="34"/>
  <c r="W55" i="34" s="1"/>
  <c r="T63" i="34"/>
  <c r="T68" i="34" s="1"/>
  <c r="U63" i="34"/>
  <c r="W80" i="34"/>
  <c r="N80" i="34"/>
  <c r="N86" i="34" s="1"/>
  <c r="N89" i="34"/>
  <c r="W94" i="34"/>
  <c r="N94" i="34"/>
  <c r="N95" i="34" s="1"/>
  <c r="N134" i="34"/>
  <c r="N140" i="34" s="1"/>
  <c r="N137" i="34"/>
  <c r="W137" i="34" s="1"/>
  <c r="L149" i="34"/>
  <c r="N142" i="34"/>
  <c r="W142" i="34" s="1"/>
  <c r="N161" i="34"/>
  <c r="W161" i="34" s="1"/>
  <c r="N173" i="34"/>
  <c r="W173" i="34" s="1"/>
  <c r="N187" i="34"/>
  <c r="L194" i="34"/>
  <c r="W202" i="34"/>
  <c r="T28" i="34"/>
  <c r="W28" i="34" s="1"/>
  <c r="U28" i="34"/>
  <c r="N36" i="34"/>
  <c r="W36" i="34" s="1"/>
  <c r="W40" i="34"/>
  <c r="W45" i="34"/>
  <c r="N45" i="34"/>
  <c r="N50" i="34" s="1"/>
  <c r="U57" i="34"/>
  <c r="T57" i="34"/>
  <c r="W57" i="34" s="1"/>
  <c r="L68" i="34"/>
  <c r="W61" i="34"/>
  <c r="N61" i="34"/>
  <c r="N67" i="34"/>
  <c r="W67" i="34" s="1"/>
  <c r="W83" i="34"/>
  <c r="N83" i="34"/>
  <c r="W100" i="34"/>
  <c r="N100" i="34"/>
  <c r="N110" i="34"/>
  <c r="W110" i="34" s="1"/>
  <c r="W119" i="34"/>
  <c r="N119" i="34"/>
  <c r="T149" i="34"/>
  <c r="N148" i="34"/>
  <c r="W148" i="34" s="1"/>
  <c r="N154" i="34"/>
  <c r="W154" i="34" s="1"/>
  <c r="N169" i="34"/>
  <c r="W169" i="34"/>
  <c r="L176" i="34"/>
  <c r="N171" i="34"/>
  <c r="W171" i="34" s="1"/>
  <c r="N20" i="34"/>
  <c r="W20" i="34" s="1"/>
  <c r="T25" i="34"/>
  <c r="T32" i="34" s="1"/>
  <c r="U25" i="34"/>
  <c r="U29" i="34"/>
  <c r="W29" i="34" s="1"/>
  <c r="W37" i="34"/>
  <c r="U38" i="34"/>
  <c r="T38" i="34"/>
  <c r="N40" i="34"/>
  <c r="L50" i="34"/>
  <c r="W43" i="34"/>
  <c r="W49" i="34"/>
  <c r="N52" i="34"/>
  <c r="W52" i="34" s="1"/>
  <c r="L59" i="34"/>
  <c r="N56" i="34"/>
  <c r="W56" i="34" s="1"/>
  <c r="W65" i="34"/>
  <c r="N70" i="34"/>
  <c r="L77" i="34"/>
  <c r="W74" i="34"/>
  <c r="N74" i="34"/>
  <c r="N76" i="34"/>
  <c r="W76" i="34" s="1"/>
  <c r="W99" i="34"/>
  <c r="N99" i="34"/>
  <c r="L122" i="34"/>
  <c r="N118" i="34"/>
  <c r="W118" i="34" s="1"/>
  <c r="W129" i="34"/>
  <c r="N129" i="34"/>
  <c r="N136" i="34"/>
  <c r="W136" i="34" s="1"/>
  <c r="N151" i="34"/>
  <c r="L158" i="34"/>
  <c r="N153" i="34"/>
  <c r="W153" i="34" s="1"/>
  <c r="N193" i="34"/>
  <c r="W193" i="34" s="1"/>
  <c r="N17" i="34"/>
  <c r="N23" i="34" s="1"/>
  <c r="W21" i="34"/>
  <c r="U22" i="34"/>
  <c r="T22" i="34"/>
  <c r="U26" i="34"/>
  <c r="W26" i="34" s="1"/>
  <c r="W34" i="34"/>
  <c r="U35" i="34"/>
  <c r="U41" i="34" s="1"/>
  <c r="T35" i="34"/>
  <c r="N37" i="34"/>
  <c r="T44" i="34"/>
  <c r="U44" i="34"/>
  <c r="U50" i="34" s="1"/>
  <c r="W53" i="34"/>
  <c r="U54" i="34"/>
  <c r="U59" i="34" s="1"/>
  <c r="T54" i="34"/>
  <c r="T59" i="34" s="1"/>
  <c r="U68" i="34"/>
  <c r="T66" i="34"/>
  <c r="W66" i="34" s="1"/>
  <c r="U66" i="34"/>
  <c r="U77" i="34"/>
  <c r="T86" i="34"/>
  <c r="N104" i="34"/>
  <c r="N113" i="34"/>
  <c r="U131" i="34"/>
  <c r="U140" i="34"/>
  <c r="U158" i="34"/>
  <c r="T70" i="34"/>
  <c r="T73" i="34"/>
  <c r="W73" i="34" s="1"/>
  <c r="T76" i="34"/>
  <c r="U79" i="34"/>
  <c r="U82" i="34"/>
  <c r="U85" i="34"/>
  <c r="W85" i="34" s="1"/>
  <c r="T89" i="34"/>
  <c r="W89" i="34" s="1"/>
  <c r="T93" i="34"/>
  <c r="W93" i="34" s="1"/>
  <c r="U98" i="34"/>
  <c r="U104" i="34" s="1"/>
  <c r="U108" i="34"/>
  <c r="W108" i="34" s="1"/>
  <c r="U112" i="34"/>
  <c r="W112" i="34" s="1"/>
  <c r="U117" i="34"/>
  <c r="U122" i="34" s="1"/>
  <c r="T124" i="34"/>
  <c r="T128" i="34"/>
  <c r="W128" i="34" s="1"/>
  <c r="V140" i="34"/>
  <c r="N143" i="34"/>
  <c r="W143" i="34" s="1"/>
  <c r="U146" i="34"/>
  <c r="W146" i="34" s="1"/>
  <c r="T151" i="34"/>
  <c r="T158" i="34" s="1"/>
  <c r="T152" i="34"/>
  <c r="W155" i="34"/>
  <c r="T157" i="34"/>
  <c r="W157" i="34" s="1"/>
  <c r="U161" i="34"/>
  <c r="U167" i="34" s="1"/>
  <c r="T162" i="34"/>
  <c r="U166" i="34"/>
  <c r="T169" i="34"/>
  <c r="T176" i="34" s="1"/>
  <c r="U170" i="34"/>
  <c r="U176" i="34" s="1"/>
  <c r="W172" i="34"/>
  <c r="T178" i="34"/>
  <c r="U184" i="34"/>
  <c r="W184" i="34" s="1"/>
  <c r="W189" i="34"/>
  <c r="T191" i="34"/>
  <c r="T198" i="34"/>
  <c r="W198" i="34" s="1"/>
  <c r="U198" i="34"/>
  <c r="U203" i="34" s="1"/>
  <c r="U199" i="34"/>
  <c r="W200" i="34"/>
  <c r="W201" i="34"/>
  <c r="U205" i="34"/>
  <c r="T208" i="34"/>
  <c r="T215" i="34"/>
  <c r="T221" i="34" s="1"/>
  <c r="W253" i="34"/>
  <c r="T266" i="34"/>
  <c r="N278" i="34"/>
  <c r="W278" i="34" s="1"/>
  <c r="N283" i="34"/>
  <c r="W283" i="34"/>
  <c r="W288" i="34"/>
  <c r="N299" i="34"/>
  <c r="W299" i="34" s="1"/>
  <c r="W380" i="34"/>
  <c r="N380" i="34"/>
  <c r="N383" i="34" s="1"/>
  <c r="W88" i="34"/>
  <c r="W116" i="34"/>
  <c r="N130" i="34"/>
  <c r="W130" i="34" s="1"/>
  <c r="W133" i="34"/>
  <c r="T135" i="34"/>
  <c r="U142" i="34"/>
  <c r="W145" i="34"/>
  <c r="T147" i="34"/>
  <c r="W147" i="34" s="1"/>
  <c r="W160" i="34"/>
  <c r="W180" i="34"/>
  <c r="T203" i="34"/>
  <c r="T202" i="34"/>
  <c r="V212" i="34"/>
  <c r="W219" i="34"/>
  <c r="T220" i="34"/>
  <c r="U220" i="34"/>
  <c r="L230" i="34"/>
  <c r="W223" i="34"/>
  <c r="T227" i="34"/>
  <c r="U227" i="34"/>
  <c r="N246" i="34"/>
  <c r="W246" i="34"/>
  <c r="U250" i="34"/>
  <c r="T250" i="34"/>
  <c r="T257" i="34" s="1"/>
  <c r="N254" i="34"/>
  <c r="W254" i="34"/>
  <c r="U266" i="34"/>
  <c r="W280" i="34"/>
  <c r="N282" i="34"/>
  <c r="W282" i="34" s="1"/>
  <c r="T289" i="34"/>
  <c r="U289" i="34"/>
  <c r="U293" i="34" s="1"/>
  <c r="W292" i="34"/>
  <c r="T296" i="34"/>
  <c r="T302" i="34" s="1"/>
  <c r="U296" i="34"/>
  <c r="N350" i="34"/>
  <c r="W350" i="34"/>
  <c r="N352" i="34"/>
  <c r="W352" i="34" s="1"/>
  <c r="N355" i="34"/>
  <c r="L365" i="34"/>
  <c r="N360" i="34"/>
  <c r="W360" i="34" s="1"/>
  <c r="N373" i="34"/>
  <c r="W373" i="34" s="1"/>
  <c r="W82" i="34"/>
  <c r="W102" i="34"/>
  <c r="L104" i="34"/>
  <c r="W115" i="34"/>
  <c r="W121" i="34"/>
  <c r="L140" i="34"/>
  <c r="W170" i="34"/>
  <c r="W199" i="34"/>
  <c r="L212" i="34"/>
  <c r="U230" i="34"/>
  <c r="N224" i="34"/>
  <c r="W224" i="34"/>
  <c r="W225" i="34"/>
  <c r="U226" i="34"/>
  <c r="T226" i="34"/>
  <c r="W226" i="34" s="1"/>
  <c r="W232" i="34"/>
  <c r="N252" i="34"/>
  <c r="N257" i="34" s="1"/>
  <c r="N265" i="34"/>
  <c r="W265" i="34"/>
  <c r="W270" i="34"/>
  <c r="N274" i="34"/>
  <c r="W274" i="34" s="1"/>
  <c r="W281" i="34"/>
  <c r="N281" i="34"/>
  <c r="L293" i="34"/>
  <c r="L302" i="34"/>
  <c r="N295" i="34"/>
  <c r="W295" i="34" s="1"/>
  <c r="L86" i="34"/>
  <c r="L113" i="34"/>
  <c r="L131" i="34"/>
  <c r="W162" i="34"/>
  <c r="W190" i="34"/>
  <c r="T216" i="34"/>
  <c r="U216" i="34"/>
  <c r="W216" i="34" s="1"/>
  <c r="N277" i="34"/>
  <c r="L284" i="34"/>
  <c r="W277" i="34"/>
  <c r="T293" i="34"/>
  <c r="T306" i="34"/>
  <c r="W306" i="34" s="1"/>
  <c r="U306" i="34"/>
  <c r="N342" i="34"/>
  <c r="W342" i="34" s="1"/>
  <c r="U408" i="34"/>
  <c r="T408" i="34"/>
  <c r="L419" i="34"/>
  <c r="N412" i="34"/>
  <c r="W412" i="34" s="1"/>
  <c r="T92" i="34"/>
  <c r="T95" i="34" s="1"/>
  <c r="T122" i="34"/>
  <c r="T127" i="34"/>
  <c r="W127" i="34" s="1"/>
  <c r="T133" i="34"/>
  <c r="T139" i="34"/>
  <c r="W139" i="34" s="1"/>
  <c r="N156" i="34"/>
  <c r="W156" i="34" s="1"/>
  <c r="T167" i="34"/>
  <c r="L185" i="34"/>
  <c r="T182" i="34"/>
  <c r="U182" i="34"/>
  <c r="T183" i="34"/>
  <c r="W183" i="34" s="1"/>
  <c r="U183" i="34"/>
  <c r="U185" i="34" s="1"/>
  <c r="T188" i="34"/>
  <c r="T194" i="34" s="1"/>
  <c r="N190" i="34"/>
  <c r="W220" i="34"/>
  <c r="T230" i="34"/>
  <c r="W228" i="34"/>
  <c r="N228" i="34"/>
  <c r="W242" i="34"/>
  <c r="N247" i="34"/>
  <c r="W247" i="34" s="1"/>
  <c r="N259" i="34"/>
  <c r="W259" i="34" s="1"/>
  <c r="L266" i="34"/>
  <c r="U261" i="34"/>
  <c r="T261" i="34"/>
  <c r="W264" i="34"/>
  <c r="N264" i="34"/>
  <c r="N293" i="34"/>
  <c r="W286" i="34"/>
  <c r="N290" i="34"/>
  <c r="W290" i="34" s="1"/>
  <c r="T97" i="34"/>
  <c r="T104" i="34" s="1"/>
  <c r="T103" i="34"/>
  <c r="W103" i="34" s="1"/>
  <c r="U107" i="34"/>
  <c r="U113" i="34" s="1"/>
  <c r="T116" i="34"/>
  <c r="N124" i="34"/>
  <c r="W124" i="34" s="1"/>
  <c r="W131" i="34" s="1"/>
  <c r="U145" i="34"/>
  <c r="N166" i="34"/>
  <c r="W166" i="34" s="1"/>
  <c r="W175" i="34"/>
  <c r="N178" i="34"/>
  <c r="N185" i="34" s="1"/>
  <c r="U179" i="34"/>
  <c r="W179" i="34" s="1"/>
  <c r="N181" i="34"/>
  <c r="W181" i="34" s="1"/>
  <c r="N191" i="34"/>
  <c r="W191" i="34" s="1"/>
  <c r="T192" i="34"/>
  <c r="W192" i="34" s="1"/>
  <c r="N206" i="34"/>
  <c r="N212" i="34" s="1"/>
  <c r="W207" i="34"/>
  <c r="N208" i="34"/>
  <c r="W208" i="34"/>
  <c r="U210" i="34"/>
  <c r="T210" i="34"/>
  <c r="W210" i="34" s="1"/>
  <c r="U211" i="34"/>
  <c r="W211" i="34" s="1"/>
  <c r="W214" i="34"/>
  <c r="L221" i="34"/>
  <c r="V230" i="34"/>
  <c r="N229" i="34"/>
  <c r="N230" i="34" s="1"/>
  <c r="W233" i="34"/>
  <c r="U235" i="34"/>
  <c r="U239" i="34" s="1"/>
  <c r="T235" i="34"/>
  <c r="L248" i="34"/>
  <c r="N241" i="34"/>
  <c r="N243" i="34"/>
  <c r="W243" i="34"/>
  <c r="N260" i="34"/>
  <c r="W260" i="34" s="1"/>
  <c r="N263" i="34"/>
  <c r="W263" i="34" s="1"/>
  <c r="T268" i="34"/>
  <c r="T275" i="34" s="1"/>
  <c r="U268" i="34"/>
  <c r="W271" i="34"/>
  <c r="T273" i="34"/>
  <c r="U273" i="34"/>
  <c r="N279" i="34"/>
  <c r="W279" i="34" s="1"/>
  <c r="U305" i="34"/>
  <c r="T305" i="34"/>
  <c r="T311" i="34" s="1"/>
  <c r="U320" i="34"/>
  <c r="N218" i="34"/>
  <c r="N221" i="34" s="1"/>
  <c r="U236" i="34"/>
  <c r="W236" i="34" s="1"/>
  <c r="L239" i="34"/>
  <c r="U246" i="34"/>
  <c r="U248" i="34" s="1"/>
  <c r="L257" i="34"/>
  <c r="W250" i="34"/>
  <c r="U251" i="34"/>
  <c r="W251" i="34" s="1"/>
  <c r="N253" i="34"/>
  <c r="U256" i="34"/>
  <c r="W261" i="34"/>
  <c r="W273" i="34"/>
  <c r="T283" i="34"/>
  <c r="W289" i="34"/>
  <c r="U292" i="34"/>
  <c r="W298" i="34"/>
  <c r="T299" i="34"/>
  <c r="U299" i="34"/>
  <c r="W304" i="34"/>
  <c r="W308" i="34"/>
  <c r="W316" i="34"/>
  <c r="N316" i="34"/>
  <c r="N318" i="34"/>
  <c r="W318" i="34" s="1"/>
  <c r="W319" i="34"/>
  <c r="N319" i="34"/>
  <c r="W323" i="34"/>
  <c r="N324" i="34"/>
  <c r="W324" i="34" s="1"/>
  <c r="W327" i="34"/>
  <c r="N332" i="34"/>
  <c r="W332" i="34" s="1"/>
  <c r="V356" i="34"/>
  <c r="W359" i="34"/>
  <c r="N367" i="34"/>
  <c r="W367" i="34"/>
  <c r="T399" i="34"/>
  <c r="U399" i="34"/>
  <c r="N414" i="34"/>
  <c r="W414" i="34" s="1"/>
  <c r="N424" i="34"/>
  <c r="W424" i="34"/>
  <c r="W256" i="34"/>
  <c r="L275" i="34"/>
  <c r="L311" i="34"/>
  <c r="N331" i="34"/>
  <c r="N338" i="34" s="1"/>
  <c r="L338" i="34"/>
  <c r="W340" i="34"/>
  <c r="L347" i="34"/>
  <c r="N340" i="34"/>
  <c r="W346" i="34"/>
  <c r="N346" i="34"/>
  <c r="W354" i="34"/>
  <c r="N354" i="34"/>
  <c r="W358" i="34"/>
  <c r="N362" i="34"/>
  <c r="W362" i="34" s="1"/>
  <c r="T374" i="34"/>
  <c r="W369" i="34"/>
  <c r="N377" i="34"/>
  <c r="W377" i="34" s="1"/>
  <c r="W387" i="34"/>
  <c r="N406" i="34"/>
  <c r="N410" i="34" s="1"/>
  <c r="W406" i="34"/>
  <c r="N407" i="34"/>
  <c r="W407" i="34" s="1"/>
  <c r="W237" i="34"/>
  <c r="N244" i="34"/>
  <c r="W244" i="34" s="1"/>
  <c r="V266" i="34"/>
  <c r="N268" i="34"/>
  <c r="N275" i="34" s="1"/>
  <c r="N289" i="34"/>
  <c r="N305" i="34"/>
  <c r="W305" i="34" s="1"/>
  <c r="T315" i="34"/>
  <c r="W315" i="34" s="1"/>
  <c r="U315" i="34"/>
  <c r="U325" i="34"/>
  <c r="W325" i="34" s="1"/>
  <c r="T325" i="34"/>
  <c r="N334" i="34"/>
  <c r="W334" i="34"/>
  <c r="U336" i="34"/>
  <c r="U338" i="34" s="1"/>
  <c r="T336" i="34"/>
  <c r="W336" i="34" s="1"/>
  <c r="U356" i="34"/>
  <c r="N371" i="34"/>
  <c r="W371" i="34"/>
  <c r="U382" i="34"/>
  <c r="T382" i="34"/>
  <c r="N396" i="34"/>
  <c r="N405" i="34"/>
  <c r="W405" i="34" s="1"/>
  <c r="N435" i="34"/>
  <c r="N445" i="34"/>
  <c r="W445" i="34" s="1"/>
  <c r="T262" i="34"/>
  <c r="W262" i="34" s="1"/>
  <c r="T269" i="34"/>
  <c r="W269" i="34" s="1"/>
  <c r="U274" i="34"/>
  <c r="T277" i="34"/>
  <c r="T284" i="34" s="1"/>
  <c r="U290" i="34"/>
  <c r="T291" i="34"/>
  <c r="W291" i="34" s="1"/>
  <c r="N300" i="34"/>
  <c r="W300" i="34" s="1"/>
  <c r="W309" i="34"/>
  <c r="T310" i="34"/>
  <c r="W310" i="34" s="1"/>
  <c r="U310" i="34"/>
  <c r="U314" i="34"/>
  <c r="T314" i="34"/>
  <c r="W314" i="34" s="1"/>
  <c r="L320" i="34"/>
  <c r="W335" i="34"/>
  <c r="N335" i="34"/>
  <c r="N349" i="34"/>
  <c r="L356" i="34"/>
  <c r="U365" i="34"/>
  <c r="N370" i="34"/>
  <c r="W370" i="34" s="1"/>
  <c r="L374" i="34"/>
  <c r="U383" i="34"/>
  <c r="N386" i="34"/>
  <c r="W386" i="34"/>
  <c r="N390" i="34"/>
  <c r="W390" i="34"/>
  <c r="U400" i="34"/>
  <c r="T400" i="34"/>
  <c r="W400" i="34" s="1"/>
  <c r="U432" i="34"/>
  <c r="T432" i="34"/>
  <c r="L446" i="34"/>
  <c r="L203" i="34"/>
  <c r="W196" i="34"/>
  <c r="T245" i="34"/>
  <c r="W245" i="34" s="1"/>
  <c r="U255" i="34"/>
  <c r="W255" i="34" s="1"/>
  <c r="V284" i="34"/>
  <c r="T280" i="34"/>
  <c r="N297" i="34"/>
  <c r="W297" i="34" s="1"/>
  <c r="W301" i="34"/>
  <c r="V311" i="34"/>
  <c r="N313" i="34"/>
  <c r="N320" i="34" s="1"/>
  <c r="W317" i="34"/>
  <c r="T324" i="34"/>
  <c r="T329" i="34" s="1"/>
  <c r="U324" i="34"/>
  <c r="U329" i="34" s="1"/>
  <c r="W328" i="34"/>
  <c r="N333" i="34"/>
  <c r="W333" i="34" s="1"/>
  <c r="W351" i="34"/>
  <c r="U353" i="34"/>
  <c r="T353" i="34"/>
  <c r="W353" i="34" s="1"/>
  <c r="N361" i="34"/>
  <c r="W376" i="34"/>
  <c r="U381" i="34"/>
  <c r="T381" i="34"/>
  <c r="T383" i="34" s="1"/>
  <c r="N385" i="34"/>
  <c r="W385" i="34" s="1"/>
  <c r="W392" i="34" s="1"/>
  <c r="L392" i="34"/>
  <c r="W388" i="34"/>
  <c r="N388" i="34"/>
  <c r="W391" i="34"/>
  <c r="N391" i="34"/>
  <c r="W397" i="34"/>
  <c r="T403" i="34"/>
  <c r="U403" i="34"/>
  <c r="U410" i="34" s="1"/>
  <c r="N307" i="34"/>
  <c r="W307" i="34" s="1"/>
  <c r="V338" i="34"/>
  <c r="N341" i="34"/>
  <c r="W341" i="34" s="1"/>
  <c r="U344" i="34"/>
  <c r="W344" i="34" s="1"/>
  <c r="N345" i="34"/>
  <c r="W345" i="34" s="1"/>
  <c r="T349" i="34"/>
  <c r="T356" i="34" s="1"/>
  <c r="T355" i="34"/>
  <c r="W355" i="34" s="1"/>
  <c r="N359" i="34"/>
  <c r="N365" i="34" s="1"/>
  <c r="U363" i="34"/>
  <c r="W363" i="34" s="1"/>
  <c r="W379" i="34"/>
  <c r="W382" i="34"/>
  <c r="T386" i="34"/>
  <c r="W389" i="34"/>
  <c r="N395" i="34"/>
  <c r="W395" i="34" s="1"/>
  <c r="T396" i="34"/>
  <c r="T401" i="34" s="1"/>
  <c r="U396" i="34"/>
  <c r="U401" i="34" s="1"/>
  <c r="T414" i="34"/>
  <c r="T419" i="34" s="1"/>
  <c r="U414" i="34"/>
  <c r="W417" i="34"/>
  <c r="W418" i="34"/>
  <c r="N432" i="34"/>
  <c r="W432" i="34" s="1"/>
  <c r="T361" i="34"/>
  <c r="W361" i="34" s="1"/>
  <c r="U361" i="34"/>
  <c r="W372" i="34"/>
  <c r="L401" i="34"/>
  <c r="U428" i="34"/>
  <c r="N422" i="34"/>
  <c r="W422" i="34" s="1"/>
  <c r="W423" i="34"/>
  <c r="W425" i="34"/>
  <c r="N425" i="34"/>
  <c r="N426" i="34"/>
  <c r="W426" i="34" s="1"/>
  <c r="W431" i="34"/>
  <c r="N431" i="34"/>
  <c r="N439" i="34"/>
  <c r="W439" i="34" s="1"/>
  <c r="L329" i="34"/>
  <c r="W322" i="34"/>
  <c r="N372" i="34"/>
  <c r="N399" i="34"/>
  <c r="W399" i="34" s="1"/>
  <c r="U419" i="34"/>
  <c r="N421" i="34"/>
  <c r="L428" i="34"/>
  <c r="W421" i="34"/>
  <c r="T430" i="34"/>
  <c r="U430" i="34"/>
  <c r="O466" i="34"/>
  <c r="T331" i="34"/>
  <c r="T338" i="34" s="1"/>
  <c r="T337" i="34"/>
  <c r="W337" i="34" s="1"/>
  <c r="U362" i="34"/>
  <c r="T373" i="34"/>
  <c r="N394" i="34"/>
  <c r="N401" i="34" s="1"/>
  <c r="W408" i="34"/>
  <c r="V419" i="34"/>
  <c r="T421" i="34"/>
  <c r="T424" i="34"/>
  <c r="L437" i="34"/>
  <c r="T433" i="34"/>
  <c r="W433" i="34" s="1"/>
  <c r="U433" i="34"/>
  <c r="Q466" i="34"/>
  <c r="N442" i="34"/>
  <c r="W442" i="34"/>
  <c r="N459" i="34"/>
  <c r="W459" i="34"/>
  <c r="N460" i="34"/>
  <c r="W460" i="34" s="1"/>
  <c r="N322" i="34"/>
  <c r="U343" i="34"/>
  <c r="W343" i="34" s="1"/>
  <c r="W364" i="34"/>
  <c r="W404" i="34"/>
  <c r="W413" i="34"/>
  <c r="V428" i="34"/>
  <c r="V466" i="34" s="1"/>
  <c r="T436" i="34"/>
  <c r="U436" i="34"/>
  <c r="U448" i="34"/>
  <c r="T448" i="34"/>
  <c r="T455" i="34" s="1"/>
  <c r="T392" i="34"/>
  <c r="N427" i="34"/>
  <c r="W427" i="34" s="1"/>
  <c r="L455" i="34"/>
  <c r="L466" i="34" s="1"/>
  <c r="W450" i="34"/>
  <c r="U451" i="34"/>
  <c r="T451" i="34"/>
  <c r="W451" i="34" s="1"/>
  <c r="T464" i="34"/>
  <c r="W434" i="34"/>
  <c r="U435" i="34"/>
  <c r="W435" i="34" s="1"/>
  <c r="T435" i="34"/>
  <c r="T446" i="34"/>
  <c r="N458" i="34"/>
  <c r="W458" i="34"/>
  <c r="N443" i="34"/>
  <c r="W443" i="34"/>
  <c r="N444" i="34"/>
  <c r="W444" i="34" s="1"/>
  <c r="N455" i="34"/>
  <c r="N462" i="34"/>
  <c r="W462" i="34" s="1"/>
  <c r="W463" i="34"/>
  <c r="N463" i="34"/>
  <c r="S466" i="34"/>
  <c r="N434" i="34"/>
  <c r="N461" i="34"/>
  <c r="W461" i="34" s="1"/>
  <c r="N437" i="34"/>
  <c r="N440" i="34"/>
  <c r="W440" i="34"/>
  <c r="N441" i="34"/>
  <c r="W441" i="34" s="1"/>
  <c r="W453" i="34"/>
  <c r="U454" i="34"/>
  <c r="T454" i="34"/>
  <c r="W454" i="34" s="1"/>
  <c r="W457" i="34"/>
  <c r="N457" i="34"/>
  <c r="N83" i="33"/>
  <c r="W83" i="33" s="1"/>
  <c r="L32" i="33"/>
  <c r="N25" i="33"/>
  <c r="N52" i="33"/>
  <c r="L59" i="33"/>
  <c r="N75" i="33"/>
  <c r="W75" i="33" s="1"/>
  <c r="N19" i="33"/>
  <c r="W19" i="33"/>
  <c r="N55" i="33"/>
  <c r="W55" i="33" s="1"/>
  <c r="W72" i="33"/>
  <c r="N72" i="33"/>
  <c r="L41" i="33"/>
  <c r="W36" i="33"/>
  <c r="N36" i="33"/>
  <c r="T50" i="33"/>
  <c r="W71" i="33"/>
  <c r="N71" i="33"/>
  <c r="N85" i="33"/>
  <c r="W85" i="33" s="1"/>
  <c r="N18" i="33"/>
  <c r="W18" i="33" s="1"/>
  <c r="N28" i="33"/>
  <c r="W28" i="33" s="1"/>
  <c r="N54" i="33"/>
  <c r="W54" i="33" s="1"/>
  <c r="N58" i="33"/>
  <c r="W58" i="33" s="1"/>
  <c r="N35" i="33"/>
  <c r="W35" i="33" s="1"/>
  <c r="N39" i="33"/>
  <c r="W39" i="33" s="1"/>
  <c r="N63" i="33"/>
  <c r="W102" i="33"/>
  <c r="N102" i="33"/>
  <c r="N16" i="33"/>
  <c r="N23" i="33" s="1"/>
  <c r="L23" i="33"/>
  <c r="W16" i="33"/>
  <c r="N22" i="33"/>
  <c r="W22" i="33" s="1"/>
  <c r="N68" i="33"/>
  <c r="U77" i="33"/>
  <c r="N94" i="33"/>
  <c r="W94" i="33" s="1"/>
  <c r="U28" i="33"/>
  <c r="U32" i="33" s="1"/>
  <c r="T29" i="33"/>
  <c r="T32" i="33" s="1"/>
  <c r="W31" i="33"/>
  <c r="N34" i="33"/>
  <c r="W37" i="33"/>
  <c r="N40" i="33"/>
  <c r="W40" i="33" s="1"/>
  <c r="N44" i="33"/>
  <c r="W44" i="33" s="1"/>
  <c r="N45" i="33"/>
  <c r="W45" i="33" s="1"/>
  <c r="N49" i="33"/>
  <c r="W49" i="33" s="1"/>
  <c r="N53" i="33"/>
  <c r="W53" i="33" s="1"/>
  <c r="W56" i="33"/>
  <c r="U63" i="33"/>
  <c r="W63" i="33" s="1"/>
  <c r="T64" i="33"/>
  <c r="T68" i="33" s="1"/>
  <c r="W66" i="33"/>
  <c r="T70" i="33"/>
  <c r="W73" i="33"/>
  <c r="T75" i="33"/>
  <c r="T76" i="33"/>
  <c r="W76" i="33" s="1"/>
  <c r="U79" i="33"/>
  <c r="U82" i="33"/>
  <c r="W92" i="33"/>
  <c r="T101" i="33"/>
  <c r="L113" i="33"/>
  <c r="N115" i="33"/>
  <c r="L122" i="33"/>
  <c r="W118" i="33"/>
  <c r="U120" i="33"/>
  <c r="U122" i="33" s="1"/>
  <c r="T120" i="33"/>
  <c r="W120" i="33" s="1"/>
  <c r="U130" i="33"/>
  <c r="T130" i="33"/>
  <c r="T131" i="33" s="1"/>
  <c r="N154" i="33"/>
  <c r="N171" i="33"/>
  <c r="W171" i="33" s="1"/>
  <c r="W179" i="33"/>
  <c r="N179" i="33"/>
  <c r="N183" i="33"/>
  <c r="L194" i="33"/>
  <c r="N187" i="33"/>
  <c r="W187" i="33"/>
  <c r="N247" i="33"/>
  <c r="W247" i="33" s="1"/>
  <c r="N251" i="33"/>
  <c r="N257" i="33" s="1"/>
  <c r="L257" i="33"/>
  <c r="L275" i="33"/>
  <c r="N268" i="33"/>
  <c r="W268" i="33" s="1"/>
  <c r="V23" i="33"/>
  <c r="N26" i="33"/>
  <c r="W26" i="33" s="1"/>
  <c r="W27" i="33"/>
  <c r="T34" i="33"/>
  <c r="T40" i="33"/>
  <c r="U44" i="33"/>
  <c r="U50" i="33" s="1"/>
  <c r="T53" i="33"/>
  <c r="T59" i="33" s="1"/>
  <c r="W57" i="33"/>
  <c r="W62" i="33"/>
  <c r="W91" i="33"/>
  <c r="U97" i="33"/>
  <c r="T97" i="33"/>
  <c r="T110" i="33"/>
  <c r="W110" i="33" s="1"/>
  <c r="U110" i="33"/>
  <c r="N125" i="33"/>
  <c r="W125" i="33"/>
  <c r="N139" i="33"/>
  <c r="W139" i="33" s="1"/>
  <c r="U144" i="33"/>
  <c r="W144" i="33" s="1"/>
  <c r="T144" i="33"/>
  <c r="N161" i="33"/>
  <c r="L167" i="33"/>
  <c r="N192" i="33"/>
  <c r="N201" i="33"/>
  <c r="N235" i="33"/>
  <c r="W20" i="33"/>
  <c r="W43" i="33"/>
  <c r="W48" i="33"/>
  <c r="T65" i="33"/>
  <c r="W65" i="33" s="1"/>
  <c r="L86" i="33"/>
  <c r="W98" i="33"/>
  <c r="N103" i="33"/>
  <c r="N117" i="33"/>
  <c r="W117" i="33"/>
  <c r="N119" i="33"/>
  <c r="W119" i="33" s="1"/>
  <c r="W129" i="33"/>
  <c r="N129" i="33"/>
  <c r="L140" i="33"/>
  <c r="N133" i="33"/>
  <c r="W146" i="33"/>
  <c r="N146" i="33"/>
  <c r="U182" i="33"/>
  <c r="U185" i="33" s="1"/>
  <c r="T182" i="33"/>
  <c r="N206" i="33"/>
  <c r="W206" i="33" s="1"/>
  <c r="N208" i="33"/>
  <c r="W208" i="33" s="1"/>
  <c r="N20" i="33"/>
  <c r="W34" i="33"/>
  <c r="U68" i="33"/>
  <c r="W70" i="33"/>
  <c r="W74" i="33"/>
  <c r="W80" i="33"/>
  <c r="N82" i="33"/>
  <c r="W82" i="33"/>
  <c r="W90" i="33"/>
  <c r="W93" i="33"/>
  <c r="N93" i="33"/>
  <c r="W99" i="33"/>
  <c r="U103" i="33"/>
  <c r="T103" i="33"/>
  <c r="W103" i="33" s="1"/>
  <c r="W121" i="33"/>
  <c r="N121" i="33"/>
  <c r="T142" i="33"/>
  <c r="T149" i="33" s="1"/>
  <c r="U142" i="33"/>
  <c r="N151" i="33"/>
  <c r="N158" i="33" s="1"/>
  <c r="L158" i="33"/>
  <c r="U160" i="33"/>
  <c r="T160" i="33"/>
  <c r="N170" i="33"/>
  <c r="L176" i="33"/>
  <c r="N184" i="33"/>
  <c r="W184" i="33" s="1"/>
  <c r="T199" i="33"/>
  <c r="W199" i="33" s="1"/>
  <c r="U199" i="33"/>
  <c r="T260" i="33"/>
  <c r="U260" i="33"/>
  <c r="T38" i="33"/>
  <c r="W38" i="33" s="1"/>
  <c r="T57" i="33"/>
  <c r="T67" i="33"/>
  <c r="W67" i="33" s="1"/>
  <c r="L77" i="33"/>
  <c r="T86" i="33"/>
  <c r="U84" i="33"/>
  <c r="T84" i="33"/>
  <c r="L95" i="33"/>
  <c r="N88" i="33"/>
  <c r="W88" i="33" s="1"/>
  <c r="N107" i="33"/>
  <c r="N113" i="33" s="1"/>
  <c r="W135" i="33"/>
  <c r="N138" i="33"/>
  <c r="W160" i="33"/>
  <c r="N162" i="33"/>
  <c r="W162" i="33" s="1"/>
  <c r="T180" i="33"/>
  <c r="W180" i="33" s="1"/>
  <c r="U180" i="33"/>
  <c r="U198" i="33"/>
  <c r="U203" i="33" s="1"/>
  <c r="T198" i="33"/>
  <c r="W198" i="33" s="1"/>
  <c r="N219" i="33"/>
  <c r="W219" i="33"/>
  <c r="L293" i="33"/>
  <c r="N286" i="33"/>
  <c r="N322" i="33"/>
  <c r="W322" i="33"/>
  <c r="L329" i="33"/>
  <c r="N326" i="33"/>
  <c r="W17" i="33"/>
  <c r="T21" i="33"/>
  <c r="T23" i="33" s="1"/>
  <c r="U47" i="33"/>
  <c r="W47" i="33" s="1"/>
  <c r="L68" i="33"/>
  <c r="W61" i="33"/>
  <c r="N77" i="33"/>
  <c r="N86" i="33"/>
  <c r="W84" i="33"/>
  <c r="W100" i="33"/>
  <c r="N101" i="33"/>
  <c r="N104" i="33" s="1"/>
  <c r="L104" i="33"/>
  <c r="U106" i="33"/>
  <c r="U113" i="33" s="1"/>
  <c r="T106" i="33"/>
  <c r="T107" i="33"/>
  <c r="W107" i="33" s="1"/>
  <c r="U107" i="33"/>
  <c r="N116" i="33"/>
  <c r="W130" i="33"/>
  <c r="N134" i="33"/>
  <c r="W134" i="33" s="1"/>
  <c r="N136" i="33"/>
  <c r="W136" i="33" s="1"/>
  <c r="N145" i="33"/>
  <c r="W145" i="33"/>
  <c r="N176" i="33"/>
  <c r="N196" i="33"/>
  <c r="N203" i="33" s="1"/>
  <c r="L203" i="33"/>
  <c r="W196" i="33"/>
  <c r="N205" i="33"/>
  <c r="N212" i="33" s="1"/>
  <c r="L212" i="33"/>
  <c r="N282" i="33"/>
  <c r="V86" i="33"/>
  <c r="N89" i="33"/>
  <c r="W89" i="33" s="1"/>
  <c r="T116" i="33"/>
  <c r="T122" i="33" s="1"/>
  <c r="U127" i="33"/>
  <c r="N128" i="33"/>
  <c r="W128" i="33" s="1"/>
  <c r="U133" i="33"/>
  <c r="U140" i="33" s="1"/>
  <c r="W143" i="33"/>
  <c r="T166" i="33"/>
  <c r="W166" i="33" s="1"/>
  <c r="W181" i="33"/>
  <c r="W197" i="33"/>
  <c r="U201" i="33"/>
  <c r="T201" i="33"/>
  <c r="W201" i="33" s="1"/>
  <c r="U245" i="33"/>
  <c r="T245" i="33"/>
  <c r="T248" i="33" s="1"/>
  <c r="U269" i="33"/>
  <c r="T269" i="33"/>
  <c r="T279" i="33"/>
  <c r="U279" i="33"/>
  <c r="N295" i="33"/>
  <c r="L302" i="33"/>
  <c r="W300" i="33"/>
  <c r="W309" i="33"/>
  <c r="N309" i="33"/>
  <c r="N361" i="33"/>
  <c r="U131" i="33"/>
  <c r="W127" i="33"/>
  <c r="W137" i="33"/>
  <c r="T138" i="33"/>
  <c r="T140" i="33" s="1"/>
  <c r="U138" i="33"/>
  <c r="W138" i="33" s="1"/>
  <c r="N149" i="33"/>
  <c r="L149" i="33"/>
  <c r="W155" i="33"/>
  <c r="W169" i="33"/>
  <c r="T170" i="33"/>
  <c r="T176" i="33" s="1"/>
  <c r="U170" i="33"/>
  <c r="U176" i="33" s="1"/>
  <c r="T185" i="33"/>
  <c r="W193" i="33"/>
  <c r="W207" i="33"/>
  <c r="L221" i="33"/>
  <c r="U216" i="33"/>
  <c r="U221" i="33" s="1"/>
  <c r="T216" i="33"/>
  <c r="W216" i="33" s="1"/>
  <c r="L230" i="33"/>
  <c r="N223" i="33"/>
  <c r="W224" i="33"/>
  <c r="W243" i="33"/>
  <c r="W244" i="33"/>
  <c r="N244" i="33"/>
  <c r="N254" i="33"/>
  <c r="W254" i="33" s="1"/>
  <c r="U256" i="33"/>
  <c r="T256" i="33"/>
  <c r="W259" i="33"/>
  <c r="N266" i="33"/>
  <c r="L266" i="33"/>
  <c r="W263" i="33"/>
  <c r="U265" i="33"/>
  <c r="U266" i="33" s="1"/>
  <c r="T265" i="33"/>
  <c r="W265" i="33" s="1"/>
  <c r="N278" i="33"/>
  <c r="N291" i="33"/>
  <c r="W291" i="33" s="1"/>
  <c r="N298" i="33"/>
  <c r="W108" i="33"/>
  <c r="T151" i="33"/>
  <c r="U151" i="33"/>
  <c r="W172" i="33"/>
  <c r="T173" i="33"/>
  <c r="W173" i="33" s="1"/>
  <c r="U173" i="33"/>
  <c r="W188" i="33"/>
  <c r="T189" i="33"/>
  <c r="W189" i="33" s="1"/>
  <c r="U189" i="33"/>
  <c r="U194" i="33" s="1"/>
  <c r="W202" i="33"/>
  <c r="T205" i="33"/>
  <c r="T212" i="33" s="1"/>
  <c r="U205" i="33"/>
  <c r="U212" i="33" s="1"/>
  <c r="W237" i="33"/>
  <c r="U250" i="33"/>
  <c r="U257" i="33" s="1"/>
  <c r="T250" i="33"/>
  <c r="N255" i="33"/>
  <c r="W255" i="33" s="1"/>
  <c r="W256" i="33"/>
  <c r="N270" i="33"/>
  <c r="W270" i="33" s="1"/>
  <c r="N301" i="33"/>
  <c r="W301" i="33"/>
  <c r="N307" i="33"/>
  <c r="N311" i="33" s="1"/>
  <c r="L320" i="33"/>
  <c r="L347" i="33"/>
  <c r="N340" i="33"/>
  <c r="U351" i="33"/>
  <c r="T351" i="33"/>
  <c r="T111" i="33"/>
  <c r="W111" i="33" s="1"/>
  <c r="L131" i="33"/>
  <c r="W124" i="33"/>
  <c r="V149" i="33"/>
  <c r="U145" i="33"/>
  <c r="T152" i="33"/>
  <c r="W152" i="33" s="1"/>
  <c r="W153" i="33"/>
  <c r="T154" i="33"/>
  <c r="W154" i="33" s="1"/>
  <c r="U154" i="33"/>
  <c r="U161" i="33"/>
  <c r="W161" i="33" s="1"/>
  <c r="N165" i="33"/>
  <c r="W165" i="33" s="1"/>
  <c r="N172" i="33"/>
  <c r="T174" i="33"/>
  <c r="W174" i="33" s="1"/>
  <c r="W175" i="33"/>
  <c r="U183" i="33"/>
  <c r="W183" i="33" s="1"/>
  <c r="N188" i="33"/>
  <c r="T190" i="33"/>
  <c r="W190" i="33" s="1"/>
  <c r="W191" i="33"/>
  <c r="T192" i="33"/>
  <c r="W192" i="33" s="1"/>
  <c r="U192" i="33"/>
  <c r="V203" i="33"/>
  <c r="N214" i="33"/>
  <c r="N215" i="33"/>
  <c r="W215" i="33" s="1"/>
  <c r="N218" i="33"/>
  <c r="N228" i="33"/>
  <c r="N232" i="33"/>
  <c r="N239" i="33" s="1"/>
  <c r="W232" i="33"/>
  <c r="L239" i="33"/>
  <c r="W236" i="33"/>
  <c r="N236" i="33"/>
  <c r="N238" i="33"/>
  <c r="W238" i="33"/>
  <c r="W250" i="33"/>
  <c r="N253" i="33"/>
  <c r="W253" i="33" s="1"/>
  <c r="U281" i="33"/>
  <c r="T281" i="33"/>
  <c r="T284" i="33" s="1"/>
  <c r="W283" i="33"/>
  <c r="N283" i="33"/>
  <c r="L311" i="33"/>
  <c r="U126" i="33"/>
  <c r="W126" i="33" s="1"/>
  <c r="W142" i="33"/>
  <c r="U148" i="33"/>
  <c r="W148" i="33" s="1"/>
  <c r="W156" i="33"/>
  <c r="T157" i="33"/>
  <c r="W157" i="33" s="1"/>
  <c r="U157" i="33"/>
  <c r="U164" i="33"/>
  <c r="W164" i="33" s="1"/>
  <c r="W178" i="33"/>
  <c r="L185" i="33"/>
  <c r="V194" i="33"/>
  <c r="W200" i="33"/>
  <c r="N211" i="33"/>
  <c r="W211" i="33"/>
  <c r="W217" i="33"/>
  <c r="N217" i="33"/>
  <c r="W220" i="33"/>
  <c r="W225" i="33"/>
  <c r="U227" i="33"/>
  <c r="T227" i="33"/>
  <c r="W227" i="33" s="1"/>
  <c r="T239" i="33"/>
  <c r="L248" i="33"/>
  <c r="N241" i="33"/>
  <c r="N248" i="33" s="1"/>
  <c r="N252" i="33"/>
  <c r="W252" i="33" s="1"/>
  <c r="T310" i="33"/>
  <c r="U310" i="33"/>
  <c r="N314" i="33"/>
  <c r="W314" i="33" s="1"/>
  <c r="U319" i="33"/>
  <c r="T319" i="33"/>
  <c r="W319" i="33" s="1"/>
  <c r="N333" i="33"/>
  <c r="N338" i="33" s="1"/>
  <c r="W333" i="33"/>
  <c r="N367" i="33"/>
  <c r="L374" i="33"/>
  <c r="W367" i="33"/>
  <c r="U388" i="33"/>
  <c r="T388" i="33"/>
  <c r="W388" i="33" s="1"/>
  <c r="U208" i="33"/>
  <c r="N210" i="33"/>
  <c r="W210" i="33" s="1"/>
  <c r="T218" i="33"/>
  <c r="W218" i="33" s="1"/>
  <c r="U228" i="33"/>
  <c r="W228" i="33" s="1"/>
  <c r="U235" i="33"/>
  <c r="W235" i="33" s="1"/>
  <c r="U242" i="33"/>
  <c r="U246" i="33"/>
  <c r="W260" i="33"/>
  <c r="W269" i="33"/>
  <c r="W280" i="33"/>
  <c r="W281" i="33"/>
  <c r="U292" i="33"/>
  <c r="V302" i="33"/>
  <c r="T297" i="33"/>
  <c r="T302" i="33" s="1"/>
  <c r="U298" i="33"/>
  <c r="W298" i="33" s="1"/>
  <c r="W306" i="33"/>
  <c r="T307" i="33"/>
  <c r="U307" i="33"/>
  <c r="T313" i="33"/>
  <c r="U314" i="33"/>
  <c r="U320" i="33" s="1"/>
  <c r="W318" i="33"/>
  <c r="U335" i="33"/>
  <c r="T335" i="33"/>
  <c r="W335" i="33" s="1"/>
  <c r="N342" i="33"/>
  <c r="W342" i="33"/>
  <c r="W350" i="33"/>
  <c r="T365" i="33"/>
  <c r="W360" i="33"/>
  <c r="N369" i="33"/>
  <c r="W369" i="33" s="1"/>
  <c r="N427" i="33"/>
  <c r="W427" i="33" s="1"/>
  <c r="W434" i="33"/>
  <c r="N434" i="33"/>
  <c r="U439" i="33"/>
  <c r="T439" i="33"/>
  <c r="N448" i="33"/>
  <c r="W448" i="33" s="1"/>
  <c r="L455" i="33"/>
  <c r="W233" i="33"/>
  <c r="W242" i="33"/>
  <c r="W246" i="33"/>
  <c r="W292" i="33"/>
  <c r="W296" i="33"/>
  <c r="W297" i="33"/>
  <c r="N317" i="33"/>
  <c r="W317" i="33"/>
  <c r="N324" i="33"/>
  <c r="W324" i="33" s="1"/>
  <c r="W331" i="33"/>
  <c r="L338" i="33"/>
  <c r="W337" i="33"/>
  <c r="N341" i="33"/>
  <c r="W341" i="33" s="1"/>
  <c r="N345" i="33"/>
  <c r="W345" i="33"/>
  <c r="L356" i="33"/>
  <c r="N349" i="33"/>
  <c r="W349" i="33"/>
  <c r="N355" i="33"/>
  <c r="W355" i="33"/>
  <c r="W378" i="33"/>
  <c r="N378" i="33"/>
  <c r="N425" i="33"/>
  <c r="W425" i="33" s="1"/>
  <c r="O466" i="33"/>
  <c r="W229" i="33"/>
  <c r="T275" i="33"/>
  <c r="T270" i="33"/>
  <c r="T272" i="33"/>
  <c r="U272" i="33"/>
  <c r="U275" i="33" s="1"/>
  <c r="U284" i="33"/>
  <c r="T286" i="33"/>
  <c r="T293" i="33" s="1"/>
  <c r="W287" i="33"/>
  <c r="T288" i="33"/>
  <c r="W288" i="33" s="1"/>
  <c r="U288" i="33"/>
  <c r="U293" i="33" s="1"/>
  <c r="W305" i="33"/>
  <c r="N310" i="33"/>
  <c r="W310" i="33" s="1"/>
  <c r="N325" i="33"/>
  <c r="W325" i="33"/>
  <c r="U332" i="33"/>
  <c r="U338" i="33" s="1"/>
  <c r="T332" i="33"/>
  <c r="W332" i="33" s="1"/>
  <c r="T347" i="33"/>
  <c r="N343" i="33"/>
  <c r="W343" i="33" s="1"/>
  <c r="T356" i="33"/>
  <c r="W353" i="33"/>
  <c r="W444" i="33"/>
  <c r="N444" i="33"/>
  <c r="T223" i="33"/>
  <c r="V239" i="33"/>
  <c r="T251" i="33"/>
  <c r="T261" i="33"/>
  <c r="W261" i="33" s="1"/>
  <c r="N271" i="33"/>
  <c r="W271" i="33" s="1"/>
  <c r="T273" i="33"/>
  <c r="W273" i="33" s="1"/>
  <c r="U282" i="33"/>
  <c r="W282" i="33" s="1"/>
  <c r="W290" i="33"/>
  <c r="T291" i="33"/>
  <c r="U291" i="33"/>
  <c r="U316" i="33"/>
  <c r="T316" i="33"/>
  <c r="W316" i="33" s="1"/>
  <c r="W327" i="33"/>
  <c r="N327" i="33"/>
  <c r="N336" i="33"/>
  <c r="W336" i="33" s="1"/>
  <c r="N344" i="33"/>
  <c r="W344" i="33"/>
  <c r="U354" i="33"/>
  <c r="U356" i="33" s="1"/>
  <c r="T354" i="33"/>
  <c r="N362" i="33"/>
  <c r="W362" i="33" s="1"/>
  <c r="N364" i="33"/>
  <c r="W364" i="33" s="1"/>
  <c r="N376" i="33"/>
  <c r="L383" i="33"/>
  <c r="N399" i="33"/>
  <c r="W399" i="33" s="1"/>
  <c r="T428" i="33"/>
  <c r="S466" i="33"/>
  <c r="T234" i="33"/>
  <c r="W234" i="33" s="1"/>
  <c r="U241" i="33"/>
  <c r="N274" i="33"/>
  <c r="W274" i="33" s="1"/>
  <c r="W277" i="33"/>
  <c r="L284" i="33"/>
  <c r="W279" i="33"/>
  <c r="V293" i="33"/>
  <c r="N290" i="33"/>
  <c r="U295" i="33"/>
  <c r="N299" i="33"/>
  <c r="W299" i="33" s="1"/>
  <c r="T304" i="33"/>
  <c r="T311" i="33" s="1"/>
  <c r="U304" i="33"/>
  <c r="U311" i="33" s="1"/>
  <c r="N313" i="33"/>
  <c r="N315" i="33"/>
  <c r="W315" i="33" s="1"/>
  <c r="N323" i="33"/>
  <c r="W323" i="33"/>
  <c r="N328" i="33"/>
  <c r="W328" i="33"/>
  <c r="W334" i="33"/>
  <c r="V347" i="33"/>
  <c r="W346" i="33"/>
  <c r="N346" i="33"/>
  <c r="N352" i="33"/>
  <c r="W352" i="33" s="1"/>
  <c r="N353" i="33"/>
  <c r="L365" i="33"/>
  <c r="N358" i="33"/>
  <c r="N363" i="33"/>
  <c r="W363" i="33" s="1"/>
  <c r="N415" i="33"/>
  <c r="W415" i="33" s="1"/>
  <c r="U458" i="33"/>
  <c r="T458" i="33"/>
  <c r="W458" i="33" s="1"/>
  <c r="U323" i="33"/>
  <c r="U326" i="33"/>
  <c r="W326" i="33" s="1"/>
  <c r="U342" i="33"/>
  <c r="U347" i="33" s="1"/>
  <c r="U345" i="33"/>
  <c r="U361" i="33"/>
  <c r="W361" i="33" s="1"/>
  <c r="U369" i="33"/>
  <c r="T369" i="33"/>
  <c r="T374" i="33" s="1"/>
  <c r="U373" i="33"/>
  <c r="W373" i="33" s="1"/>
  <c r="N377" i="33"/>
  <c r="W377" i="33" s="1"/>
  <c r="W387" i="33"/>
  <c r="N389" i="33"/>
  <c r="W389" i="33" s="1"/>
  <c r="N397" i="33"/>
  <c r="W397" i="33" s="1"/>
  <c r="U404" i="33"/>
  <c r="T404" i="33"/>
  <c r="W404" i="33" s="1"/>
  <c r="W409" i="33"/>
  <c r="N413" i="33"/>
  <c r="W413" i="33"/>
  <c r="N417" i="33"/>
  <c r="N421" i="33"/>
  <c r="L428" i="33"/>
  <c r="W421" i="33"/>
  <c r="N432" i="33"/>
  <c r="W432" i="33" s="1"/>
  <c r="N436" i="33"/>
  <c r="N452" i="33"/>
  <c r="W452" i="33" s="1"/>
  <c r="W457" i="33"/>
  <c r="L464" i="33"/>
  <c r="W463" i="33"/>
  <c r="W359" i="33"/>
  <c r="T376" i="33"/>
  <c r="T383" i="33" s="1"/>
  <c r="U376" i="33"/>
  <c r="N379" i="33"/>
  <c r="W379" i="33"/>
  <c r="N386" i="33"/>
  <c r="N392" i="33" s="1"/>
  <c r="N395" i="33"/>
  <c r="W395" i="33" s="1"/>
  <c r="N400" i="33"/>
  <c r="W400" i="33"/>
  <c r="T410" i="33"/>
  <c r="N408" i="33"/>
  <c r="W408" i="33" s="1"/>
  <c r="N416" i="33"/>
  <c r="W416" i="33"/>
  <c r="U426" i="33"/>
  <c r="U428" i="33" s="1"/>
  <c r="T426" i="33"/>
  <c r="N430" i="33"/>
  <c r="L437" i="33"/>
  <c r="W430" i="33"/>
  <c r="N435" i="33"/>
  <c r="W435" i="33"/>
  <c r="U445" i="33"/>
  <c r="T445" i="33"/>
  <c r="W445" i="33" s="1"/>
  <c r="T455" i="33"/>
  <c r="N450" i="33"/>
  <c r="W450" i="33" s="1"/>
  <c r="N451" i="33"/>
  <c r="W451" i="33"/>
  <c r="N462" i="33"/>
  <c r="W462" i="33"/>
  <c r="Q466" i="33"/>
  <c r="U365" i="33"/>
  <c r="N359" i="33"/>
  <c r="V374" i="33"/>
  <c r="N382" i="33"/>
  <c r="W382" i="33"/>
  <c r="U407" i="33"/>
  <c r="U410" i="33" s="1"/>
  <c r="T407" i="33"/>
  <c r="V419" i="33"/>
  <c r="N418" i="33"/>
  <c r="W418" i="33" s="1"/>
  <c r="N424" i="33"/>
  <c r="W424" i="33"/>
  <c r="T437" i="33"/>
  <c r="N443" i="33"/>
  <c r="W443" i="33"/>
  <c r="N453" i="33"/>
  <c r="W453" i="33" s="1"/>
  <c r="N454" i="33"/>
  <c r="W454" i="33"/>
  <c r="V365" i="33"/>
  <c r="W371" i="33"/>
  <c r="N380" i="33"/>
  <c r="W380" i="33" s="1"/>
  <c r="U385" i="33"/>
  <c r="T385" i="33"/>
  <c r="W390" i="33"/>
  <c r="N394" i="33"/>
  <c r="N401" i="33" s="1"/>
  <c r="N398" i="33"/>
  <c r="N405" i="33"/>
  <c r="N410" i="33" s="1"/>
  <c r="W405" i="33"/>
  <c r="N406" i="33"/>
  <c r="W406" i="33" s="1"/>
  <c r="N414" i="33"/>
  <c r="W422" i="33"/>
  <c r="N433" i="33"/>
  <c r="W433" i="33"/>
  <c r="W439" i="33"/>
  <c r="U442" i="33"/>
  <c r="T442" i="33"/>
  <c r="W442" i="33" s="1"/>
  <c r="V455" i="33"/>
  <c r="V466" i="33" s="1"/>
  <c r="U461" i="33"/>
  <c r="U464" i="33" s="1"/>
  <c r="T461" i="33"/>
  <c r="W461" i="33" s="1"/>
  <c r="T360" i="33"/>
  <c r="W368" i="33"/>
  <c r="U372" i="33"/>
  <c r="U374" i="33" s="1"/>
  <c r="T372" i="33"/>
  <c r="W372" i="33" s="1"/>
  <c r="N381" i="33"/>
  <c r="W381" i="33" s="1"/>
  <c r="U391" i="33"/>
  <c r="T391" i="33"/>
  <c r="W391" i="33" s="1"/>
  <c r="T401" i="33"/>
  <c r="W396" i="33"/>
  <c r="N396" i="33"/>
  <c r="W403" i="33"/>
  <c r="L410" i="33"/>
  <c r="L419" i="33"/>
  <c r="N412" i="33"/>
  <c r="N419" i="33" s="1"/>
  <c r="U423" i="33"/>
  <c r="T423" i="33"/>
  <c r="W423" i="33" s="1"/>
  <c r="N431" i="33"/>
  <c r="W431" i="33" s="1"/>
  <c r="N440" i="33"/>
  <c r="N446" i="33" s="1"/>
  <c r="W440" i="33"/>
  <c r="N441" i="33"/>
  <c r="W441" i="33" s="1"/>
  <c r="N449" i="33"/>
  <c r="N459" i="33"/>
  <c r="N464" i="33" s="1"/>
  <c r="W459" i="33"/>
  <c r="N460" i="33"/>
  <c r="W460" i="33" s="1"/>
  <c r="U379" i="33"/>
  <c r="U382" i="33"/>
  <c r="U395" i="33"/>
  <c r="U398" i="33"/>
  <c r="W398" i="33" s="1"/>
  <c r="U414" i="33"/>
  <c r="U419" i="33" s="1"/>
  <c r="U417" i="33"/>
  <c r="W417" i="33" s="1"/>
  <c r="U430" i="33"/>
  <c r="U433" i="33"/>
  <c r="U436" i="33"/>
  <c r="W436" i="33" s="1"/>
  <c r="U449" i="33"/>
  <c r="U452" i="33"/>
  <c r="L392" i="33"/>
  <c r="L446" i="33"/>
  <c r="N35" i="32"/>
  <c r="W35" i="32" s="1"/>
  <c r="N57" i="32"/>
  <c r="W57" i="32" s="1"/>
  <c r="N18" i="32"/>
  <c r="W18" i="32" s="1"/>
  <c r="L50" i="32"/>
  <c r="N43" i="32"/>
  <c r="N50" i="32" s="1"/>
  <c r="T32" i="32"/>
  <c r="T50" i="32"/>
  <c r="W63" i="32"/>
  <c r="W85" i="32"/>
  <c r="N103" i="32"/>
  <c r="N34" i="32"/>
  <c r="W34" i="32" s="1"/>
  <c r="L41" i="32"/>
  <c r="N46" i="32"/>
  <c r="W46" i="32" s="1"/>
  <c r="N72" i="32"/>
  <c r="W72" i="32"/>
  <c r="L95" i="32"/>
  <c r="N88" i="32"/>
  <c r="N102" i="32"/>
  <c r="W102" i="32" s="1"/>
  <c r="N17" i="32"/>
  <c r="W17" i="32" s="1"/>
  <c r="N53" i="32"/>
  <c r="W53" i="32"/>
  <c r="W62" i="32"/>
  <c r="N62" i="32"/>
  <c r="N91" i="32"/>
  <c r="W91" i="32" s="1"/>
  <c r="W16" i="32"/>
  <c r="N16" i="32"/>
  <c r="L23" i="32"/>
  <c r="N19" i="32"/>
  <c r="W19" i="32" s="1"/>
  <c r="N36" i="32"/>
  <c r="W36" i="32" s="1"/>
  <c r="W58" i="32"/>
  <c r="N58" i="32"/>
  <c r="N71" i="32"/>
  <c r="W71" i="32" s="1"/>
  <c r="T86" i="32"/>
  <c r="W70" i="32"/>
  <c r="N70" i="32"/>
  <c r="L77" i="32"/>
  <c r="N81" i="32"/>
  <c r="W81" i="32" s="1"/>
  <c r="N32" i="32"/>
  <c r="N76" i="32"/>
  <c r="W76" i="32" s="1"/>
  <c r="N40" i="32"/>
  <c r="U59" i="32"/>
  <c r="L59" i="32"/>
  <c r="N52" i="32"/>
  <c r="W52" i="32" s="1"/>
  <c r="T68" i="32"/>
  <c r="W38" i="32"/>
  <c r="W47" i="32"/>
  <c r="U27" i="32"/>
  <c r="W27" i="32" s="1"/>
  <c r="T28" i="32"/>
  <c r="W37" i="32"/>
  <c r="T39" i="32"/>
  <c r="T41" i="32" s="1"/>
  <c r="T40" i="32"/>
  <c r="W40" i="32" s="1"/>
  <c r="U45" i="32"/>
  <c r="U50" i="32" s="1"/>
  <c r="U56" i="32"/>
  <c r="U65" i="32"/>
  <c r="T66" i="32"/>
  <c r="L68" i="32"/>
  <c r="L86" i="32"/>
  <c r="W79" i="32"/>
  <c r="U85" i="32"/>
  <c r="W93" i="32"/>
  <c r="T101" i="32"/>
  <c r="N134" i="32"/>
  <c r="N140" i="32" s="1"/>
  <c r="T149" i="32"/>
  <c r="T17" i="32"/>
  <c r="W21" i="32"/>
  <c r="N29" i="32"/>
  <c r="W29" i="32" s="1"/>
  <c r="U34" i="32"/>
  <c r="U41" i="32" s="1"/>
  <c r="U46" i="32"/>
  <c r="W49" i="32"/>
  <c r="U61" i="32"/>
  <c r="U68" i="32" s="1"/>
  <c r="N63" i="32"/>
  <c r="N68" i="32" s="1"/>
  <c r="N67" i="32"/>
  <c r="W67" i="32" s="1"/>
  <c r="U81" i="32"/>
  <c r="U86" i="32" s="1"/>
  <c r="U88" i="32"/>
  <c r="U95" i="32" s="1"/>
  <c r="N90" i="32"/>
  <c r="W90" i="32" s="1"/>
  <c r="W98" i="32"/>
  <c r="L113" i="32"/>
  <c r="T107" i="32"/>
  <c r="W107" i="32" s="1"/>
  <c r="U107" i="32"/>
  <c r="N113" i="32"/>
  <c r="N128" i="32"/>
  <c r="W128" i="32" s="1"/>
  <c r="U149" i="32"/>
  <c r="V158" i="32"/>
  <c r="W153" i="32"/>
  <c r="T155" i="32"/>
  <c r="U155" i="32"/>
  <c r="W157" i="32"/>
  <c r="T160" i="32"/>
  <c r="T167" i="32" s="1"/>
  <c r="U160" i="32"/>
  <c r="N170" i="32"/>
  <c r="W170" i="32" s="1"/>
  <c r="U176" i="32"/>
  <c r="W184" i="32"/>
  <c r="N212" i="32"/>
  <c r="N225" i="32"/>
  <c r="W225" i="32"/>
  <c r="N237" i="32"/>
  <c r="W237" i="32"/>
  <c r="T257" i="32"/>
  <c r="V41" i="32"/>
  <c r="W39" i="32"/>
  <c r="W45" i="32"/>
  <c r="W54" i="32"/>
  <c r="W56" i="32"/>
  <c r="W65" i="32"/>
  <c r="W73" i="32"/>
  <c r="W99" i="32"/>
  <c r="W100" i="32"/>
  <c r="T110" i="32"/>
  <c r="W110" i="32" s="1"/>
  <c r="U110" i="32"/>
  <c r="U116" i="32"/>
  <c r="U122" i="32" s="1"/>
  <c r="T116" i="32"/>
  <c r="W116" i="32" s="1"/>
  <c r="N121" i="32"/>
  <c r="W121" i="32" s="1"/>
  <c r="W125" i="32"/>
  <c r="T139" i="32"/>
  <c r="U139" i="32"/>
  <c r="W148" i="32"/>
  <c r="N155" i="32"/>
  <c r="W155" i="32" s="1"/>
  <c r="L167" i="32"/>
  <c r="N160" i="32"/>
  <c r="N169" i="32"/>
  <c r="N176" i="32" s="1"/>
  <c r="L176" i="32"/>
  <c r="N187" i="32"/>
  <c r="L194" i="32"/>
  <c r="W187" i="32"/>
  <c r="N192" i="32"/>
  <c r="W192" i="32"/>
  <c r="W211" i="32"/>
  <c r="N220" i="32"/>
  <c r="W220" i="32" s="1"/>
  <c r="W66" i="32"/>
  <c r="W89" i="32"/>
  <c r="U97" i="32"/>
  <c r="U104" i="32" s="1"/>
  <c r="T97" i="32"/>
  <c r="T104" i="32" s="1"/>
  <c r="U113" i="32"/>
  <c r="N115" i="32"/>
  <c r="N120" i="32"/>
  <c r="W120" i="32" s="1"/>
  <c r="N126" i="32"/>
  <c r="W126" i="32"/>
  <c r="T133" i="32"/>
  <c r="T140" i="32" s="1"/>
  <c r="U133" i="32"/>
  <c r="U140" i="32" s="1"/>
  <c r="N136" i="32"/>
  <c r="W136" i="32" s="1"/>
  <c r="T145" i="32"/>
  <c r="U145" i="32"/>
  <c r="W147" i="32"/>
  <c r="N152" i="32"/>
  <c r="W152" i="32" s="1"/>
  <c r="N172" i="32"/>
  <c r="W172" i="32" s="1"/>
  <c r="T185" i="32"/>
  <c r="T194" i="32"/>
  <c r="U194" i="32"/>
  <c r="N199" i="32"/>
  <c r="L221" i="32"/>
  <c r="N214" i="32"/>
  <c r="N38" i="32"/>
  <c r="W82" i="32"/>
  <c r="L104" i="32"/>
  <c r="T122" i="32"/>
  <c r="W137" i="32"/>
  <c r="U138" i="32"/>
  <c r="T138" i="32"/>
  <c r="L158" i="32"/>
  <c r="N151" i="32"/>
  <c r="N158" i="32" s="1"/>
  <c r="W156" i="32"/>
  <c r="N156" i="32"/>
  <c r="T164" i="32"/>
  <c r="U164" i="32"/>
  <c r="N22" i="32"/>
  <c r="W22" i="32" s="1"/>
  <c r="L32" i="32"/>
  <c r="W25" i="32"/>
  <c r="N28" i="32"/>
  <c r="W28" i="32" s="1"/>
  <c r="U49" i="32"/>
  <c r="T55" i="32"/>
  <c r="T59" i="32" s="1"/>
  <c r="T74" i="32"/>
  <c r="W74" i="32" s="1"/>
  <c r="T75" i="32"/>
  <c r="W75" i="32" s="1"/>
  <c r="T80" i="32"/>
  <c r="W80" i="32" s="1"/>
  <c r="U84" i="32"/>
  <c r="W84" i="32" s="1"/>
  <c r="U98" i="32"/>
  <c r="N101" i="32"/>
  <c r="N104" i="32" s="1"/>
  <c r="W101" i="32"/>
  <c r="U103" i="32"/>
  <c r="W103" i="32" s="1"/>
  <c r="T103" i="32"/>
  <c r="W117" i="32"/>
  <c r="V131" i="32"/>
  <c r="W130" i="32"/>
  <c r="W133" i="32"/>
  <c r="W135" i="32"/>
  <c r="N135" i="32"/>
  <c r="N137" i="32"/>
  <c r="N138" i="32"/>
  <c r="W138" i="32"/>
  <c r="L140" i="32"/>
  <c r="W142" i="32"/>
  <c r="L149" i="32"/>
  <c r="N142" i="32"/>
  <c r="N144" i="32"/>
  <c r="W144" i="32" s="1"/>
  <c r="W145" i="32"/>
  <c r="U158" i="32"/>
  <c r="N171" i="32"/>
  <c r="W171" i="32" s="1"/>
  <c r="N175" i="32"/>
  <c r="W175" i="32" s="1"/>
  <c r="N189" i="32"/>
  <c r="W189" i="32" s="1"/>
  <c r="N193" i="32"/>
  <c r="W193" i="32" s="1"/>
  <c r="N216" i="32"/>
  <c r="W216" i="32"/>
  <c r="N218" i="32"/>
  <c r="W218" i="32" s="1"/>
  <c r="T23" i="32"/>
  <c r="V104" i="32"/>
  <c r="W118" i="32"/>
  <c r="L122" i="32"/>
  <c r="N180" i="32"/>
  <c r="N185" i="32" s="1"/>
  <c r="N188" i="32"/>
  <c r="W188" i="32" s="1"/>
  <c r="N196" i="32"/>
  <c r="L203" i="32"/>
  <c r="N162" i="32"/>
  <c r="W162" i="32" s="1"/>
  <c r="U165" i="32"/>
  <c r="W165" i="32" s="1"/>
  <c r="N166" i="32"/>
  <c r="W166" i="32" s="1"/>
  <c r="U180" i="32"/>
  <c r="W190" i="32"/>
  <c r="T192" i="32"/>
  <c r="W205" i="32"/>
  <c r="U211" i="32"/>
  <c r="W217" i="32"/>
  <c r="T224" i="32"/>
  <c r="W224" i="32" s="1"/>
  <c r="N232" i="32"/>
  <c r="W232" i="32"/>
  <c r="U235" i="32"/>
  <c r="L239" i="32"/>
  <c r="U244" i="32"/>
  <c r="U266" i="32"/>
  <c r="W264" i="32"/>
  <c r="W265" i="32"/>
  <c r="T302" i="32"/>
  <c r="W300" i="32"/>
  <c r="W306" i="32"/>
  <c r="N306" i="32"/>
  <c r="N317" i="32"/>
  <c r="V140" i="32"/>
  <c r="N143" i="32"/>
  <c r="W143" i="32" s="1"/>
  <c r="W164" i="32"/>
  <c r="W206" i="32"/>
  <c r="T221" i="32"/>
  <c r="T215" i="32"/>
  <c r="W215" i="32" s="1"/>
  <c r="W245" i="32"/>
  <c r="L257" i="32"/>
  <c r="N254" i="32"/>
  <c r="W254" i="32"/>
  <c r="W260" i="32"/>
  <c r="U275" i="32"/>
  <c r="U293" i="32"/>
  <c r="N289" i="32"/>
  <c r="W289" i="32" s="1"/>
  <c r="N298" i="32"/>
  <c r="W298" i="32" s="1"/>
  <c r="N336" i="32"/>
  <c r="W336" i="32" s="1"/>
  <c r="W236" i="32"/>
  <c r="N238" i="32"/>
  <c r="W238" i="32"/>
  <c r="W256" i="32"/>
  <c r="W261" i="32"/>
  <c r="W283" i="32"/>
  <c r="U185" i="32"/>
  <c r="W181" i="32"/>
  <c r="N201" i="32"/>
  <c r="W201" i="32" s="1"/>
  <c r="T209" i="32"/>
  <c r="T212" i="32" s="1"/>
  <c r="U209" i="32"/>
  <c r="T229" i="32"/>
  <c r="W229" i="32" s="1"/>
  <c r="T247" i="32"/>
  <c r="W247" i="32" s="1"/>
  <c r="U247" i="32"/>
  <c r="N251" i="32"/>
  <c r="W251" i="32"/>
  <c r="N263" i="32"/>
  <c r="W263" i="32" s="1"/>
  <c r="W269" i="32"/>
  <c r="W279" i="32"/>
  <c r="N279" i="32"/>
  <c r="N292" i="32"/>
  <c r="W292" i="32"/>
  <c r="W297" i="32"/>
  <c r="W323" i="32"/>
  <c r="L131" i="32"/>
  <c r="W124" i="32"/>
  <c r="U148" i="32"/>
  <c r="T154" i="32"/>
  <c r="T158" i="32" s="1"/>
  <c r="T173" i="32"/>
  <c r="W173" i="32" s="1"/>
  <c r="T174" i="32"/>
  <c r="W174" i="32" s="1"/>
  <c r="U183" i="32"/>
  <c r="W183" i="32" s="1"/>
  <c r="T184" i="32"/>
  <c r="N191" i="32"/>
  <c r="W191" i="32" s="1"/>
  <c r="V203" i="32"/>
  <c r="N198" i="32"/>
  <c r="W198" i="32" s="1"/>
  <c r="T200" i="32"/>
  <c r="W200" i="32" s="1"/>
  <c r="T202" i="32"/>
  <c r="W202" i="32" s="1"/>
  <c r="U205" i="32"/>
  <c r="U206" i="32"/>
  <c r="N228" i="32"/>
  <c r="W228" i="32"/>
  <c r="W233" i="32"/>
  <c r="N236" i="32"/>
  <c r="U238" i="32"/>
  <c r="U239" i="32" s="1"/>
  <c r="V248" i="32"/>
  <c r="N244" i="32"/>
  <c r="N248" i="32" s="1"/>
  <c r="W246" i="32"/>
  <c r="N255" i="32"/>
  <c r="W255" i="32" s="1"/>
  <c r="L266" i="32"/>
  <c r="N259" i="32"/>
  <c r="N266" i="32" s="1"/>
  <c r="T262" i="32"/>
  <c r="W262" i="32" s="1"/>
  <c r="L275" i="32"/>
  <c r="N268" i="32"/>
  <c r="W268" i="32" s="1"/>
  <c r="N270" i="32"/>
  <c r="W270" i="32"/>
  <c r="N274" i="32"/>
  <c r="W274" i="32" s="1"/>
  <c r="N286" i="32"/>
  <c r="W286" i="32"/>
  <c r="L293" i="32"/>
  <c r="W301" i="32"/>
  <c r="L185" i="32"/>
  <c r="W178" i="32"/>
  <c r="T199" i="32"/>
  <c r="W199" i="32" s="1"/>
  <c r="U208" i="32"/>
  <c r="W208" i="32" s="1"/>
  <c r="U230" i="32"/>
  <c r="U228" i="32"/>
  <c r="N235" i="32"/>
  <c r="W235" i="32"/>
  <c r="W242" i="32"/>
  <c r="U243" i="32"/>
  <c r="T243" i="32"/>
  <c r="V257" i="32"/>
  <c r="N269" i="32"/>
  <c r="N282" i="32"/>
  <c r="W282" i="32"/>
  <c r="W291" i="32"/>
  <c r="N291" i="32"/>
  <c r="N333" i="32"/>
  <c r="W333" i="32"/>
  <c r="L230" i="32"/>
  <c r="W223" i="32"/>
  <c r="N226" i="32"/>
  <c r="N230" i="32" s="1"/>
  <c r="T253" i="32"/>
  <c r="W253" i="32" s="1"/>
  <c r="N264" i="32"/>
  <c r="T272" i="32"/>
  <c r="T275" i="32" s="1"/>
  <c r="T278" i="32"/>
  <c r="W278" i="32" s="1"/>
  <c r="U282" i="32"/>
  <c r="U284" i="32" s="1"/>
  <c r="N297" i="32"/>
  <c r="U300" i="32"/>
  <c r="N301" i="32"/>
  <c r="W316" i="32"/>
  <c r="L329" i="32"/>
  <c r="T323" i="32"/>
  <c r="U323" i="32"/>
  <c r="W325" i="32"/>
  <c r="T326" i="32"/>
  <c r="U326" i="32"/>
  <c r="U329" i="32" s="1"/>
  <c r="W328" i="32"/>
  <c r="W332" i="32"/>
  <c r="N346" i="32"/>
  <c r="W346" i="32" s="1"/>
  <c r="N363" i="32"/>
  <c r="W363" i="32" s="1"/>
  <c r="T374" i="32"/>
  <c r="U383" i="32"/>
  <c r="W385" i="32"/>
  <c r="N392" i="32"/>
  <c r="L428" i="32"/>
  <c r="N421" i="32"/>
  <c r="W424" i="32"/>
  <c r="N424" i="32"/>
  <c r="L446" i="32"/>
  <c r="W449" i="32"/>
  <c r="L284" i="32"/>
  <c r="W277" i="32"/>
  <c r="N280" i="32"/>
  <c r="N284" i="32" s="1"/>
  <c r="W281" i="32"/>
  <c r="U314" i="32"/>
  <c r="U320" i="32" s="1"/>
  <c r="T314" i="32"/>
  <c r="T320" i="32" s="1"/>
  <c r="N337" i="32"/>
  <c r="W337" i="32" s="1"/>
  <c r="V347" i="32"/>
  <c r="V466" i="32" s="1"/>
  <c r="L356" i="32"/>
  <c r="N349" i="32"/>
  <c r="N359" i="32"/>
  <c r="W359" i="32" s="1"/>
  <c r="N370" i="32"/>
  <c r="N374" i="32" s="1"/>
  <c r="N380" i="32"/>
  <c r="W380" i="32"/>
  <c r="T410" i="32"/>
  <c r="W287" i="32"/>
  <c r="W296" i="32"/>
  <c r="L320" i="32"/>
  <c r="T329" i="32"/>
  <c r="U338" i="32"/>
  <c r="W343" i="32"/>
  <c r="N343" i="32"/>
  <c r="T345" i="32"/>
  <c r="U345" i="32"/>
  <c r="N352" i="32"/>
  <c r="W386" i="32"/>
  <c r="N386" i="32"/>
  <c r="N395" i="32"/>
  <c r="W395" i="32" s="1"/>
  <c r="W400" i="32"/>
  <c r="N400" i="32"/>
  <c r="N416" i="32"/>
  <c r="W416" i="32" s="1"/>
  <c r="W433" i="32"/>
  <c r="W273" i="32"/>
  <c r="N287" i="32"/>
  <c r="N304" i="32"/>
  <c r="N311" i="32" s="1"/>
  <c r="N313" i="32"/>
  <c r="N320" i="32" s="1"/>
  <c r="W318" i="32"/>
  <c r="N318" i="32"/>
  <c r="W324" i="32"/>
  <c r="W327" i="32"/>
  <c r="V338" i="32"/>
  <c r="W334" i="32"/>
  <c r="N334" i="32"/>
  <c r="U336" i="32"/>
  <c r="T336" i="32"/>
  <c r="N364" i="32"/>
  <c r="W364" i="32" s="1"/>
  <c r="N382" i="32"/>
  <c r="W382" i="32" s="1"/>
  <c r="L401" i="32"/>
  <c r="N394" i="32"/>
  <c r="N401" i="32" s="1"/>
  <c r="N405" i="32"/>
  <c r="N410" i="32" s="1"/>
  <c r="T234" i="32"/>
  <c r="T239" i="32" s="1"/>
  <c r="U241" i="32"/>
  <c r="U248" i="32" s="1"/>
  <c r="N252" i="32"/>
  <c r="N257" i="32" s="1"/>
  <c r="N271" i="32"/>
  <c r="W271" i="32" s="1"/>
  <c r="T277" i="32"/>
  <c r="V293" i="32"/>
  <c r="N295" i="32"/>
  <c r="N302" i="32" s="1"/>
  <c r="T304" i="32"/>
  <c r="T305" i="32"/>
  <c r="W305" i="32" s="1"/>
  <c r="T307" i="32"/>
  <c r="W307" i="32" s="1"/>
  <c r="U307" i="32"/>
  <c r="U311" i="32" s="1"/>
  <c r="W319" i="32"/>
  <c r="W335" i="32"/>
  <c r="L347" i="32"/>
  <c r="N340" i="32"/>
  <c r="W340" i="32" s="1"/>
  <c r="W341" i="32"/>
  <c r="T342" i="32"/>
  <c r="T347" i="32" s="1"/>
  <c r="U342" i="32"/>
  <c r="U347" i="32" s="1"/>
  <c r="W350" i="32"/>
  <c r="N350" i="32"/>
  <c r="N358" i="32"/>
  <c r="L365" i="32"/>
  <c r="W358" i="32"/>
  <c r="W371" i="32"/>
  <c r="W381" i="32"/>
  <c r="N381" i="32"/>
  <c r="N440" i="32"/>
  <c r="W440" i="32"/>
  <c r="W452" i="32"/>
  <c r="T288" i="32"/>
  <c r="W288" i="32" s="1"/>
  <c r="W290" i="32"/>
  <c r="U295" i="32"/>
  <c r="U302" i="32" s="1"/>
  <c r="W309" i="32"/>
  <c r="T310" i="32"/>
  <c r="U310" i="32"/>
  <c r="W315" i="32"/>
  <c r="N315" i="32"/>
  <c r="U317" i="32"/>
  <c r="T317" i="32"/>
  <c r="W317" i="32" s="1"/>
  <c r="N331" i="32"/>
  <c r="N338" i="32" s="1"/>
  <c r="L338" i="32"/>
  <c r="U333" i="32"/>
  <c r="T333" i="32"/>
  <c r="T338" i="32" s="1"/>
  <c r="N351" i="32"/>
  <c r="W351" i="32"/>
  <c r="W353" i="32"/>
  <c r="N353" i="32"/>
  <c r="L383" i="32"/>
  <c r="W376" i="32"/>
  <c r="N376" i="32"/>
  <c r="N389" i="32"/>
  <c r="N399" i="32"/>
  <c r="W399" i="32"/>
  <c r="W404" i="32"/>
  <c r="N412" i="32"/>
  <c r="L419" i="32"/>
  <c r="W412" i="32"/>
  <c r="N418" i="32"/>
  <c r="W418" i="32"/>
  <c r="N443" i="32"/>
  <c r="W322" i="32"/>
  <c r="T349" i="32"/>
  <c r="T352" i="32"/>
  <c r="W352" i="32" s="1"/>
  <c r="W354" i="32"/>
  <c r="T358" i="32"/>
  <c r="W361" i="32"/>
  <c r="T363" i="32"/>
  <c r="T364" i="32"/>
  <c r="U369" i="32"/>
  <c r="W369" i="32" s="1"/>
  <c r="W374" i="32" s="1"/>
  <c r="N371" i="32"/>
  <c r="U380" i="32"/>
  <c r="T385" i="32"/>
  <c r="U389" i="32"/>
  <c r="W389" i="32" s="1"/>
  <c r="T390" i="32"/>
  <c r="L392" i="32"/>
  <c r="U399" i="32"/>
  <c r="U401" i="32" s="1"/>
  <c r="L410" i="32"/>
  <c r="W403" i="32"/>
  <c r="U404" i="32"/>
  <c r="U410" i="32" s="1"/>
  <c r="N406" i="32"/>
  <c r="W406" i="32" s="1"/>
  <c r="U409" i="32"/>
  <c r="W409" i="32" s="1"/>
  <c r="W414" i="32"/>
  <c r="W430" i="32"/>
  <c r="N441" i="32"/>
  <c r="W441" i="32" s="1"/>
  <c r="N442" i="32"/>
  <c r="W442" i="32" s="1"/>
  <c r="L455" i="32"/>
  <c r="W448" i="32"/>
  <c r="W451" i="32"/>
  <c r="N463" i="32"/>
  <c r="W463" i="32" s="1"/>
  <c r="U370" i="32"/>
  <c r="W370" i="32" s="1"/>
  <c r="W388" i="32"/>
  <c r="U405" i="32"/>
  <c r="W405" i="32" s="1"/>
  <c r="W413" i="32"/>
  <c r="T417" i="32"/>
  <c r="W417" i="32" s="1"/>
  <c r="W422" i="32"/>
  <c r="W432" i="32"/>
  <c r="T449" i="32"/>
  <c r="U449" i="32"/>
  <c r="T452" i="32"/>
  <c r="T455" i="32" s="1"/>
  <c r="U452" i="32"/>
  <c r="U455" i="32" s="1"/>
  <c r="N462" i="32"/>
  <c r="W462" i="32" s="1"/>
  <c r="L374" i="32"/>
  <c r="W397" i="32"/>
  <c r="N426" i="32"/>
  <c r="W426" i="32" s="1"/>
  <c r="N444" i="32"/>
  <c r="W444" i="32" s="1"/>
  <c r="N445" i="32"/>
  <c r="W445" i="32" s="1"/>
  <c r="N457" i="32"/>
  <c r="W457" i="32" s="1"/>
  <c r="W464" i="32" s="1"/>
  <c r="L464" i="32"/>
  <c r="N378" i="32"/>
  <c r="W378" i="32" s="1"/>
  <c r="W390" i="32"/>
  <c r="N397" i="32"/>
  <c r="V419" i="32"/>
  <c r="T425" i="32"/>
  <c r="N427" i="32"/>
  <c r="W427" i="32" s="1"/>
  <c r="T436" i="32"/>
  <c r="W436" i="32" s="1"/>
  <c r="U436" i="32"/>
  <c r="S466" i="32"/>
  <c r="O466" i="32"/>
  <c r="T355" i="32"/>
  <c r="W355" i="32" s="1"/>
  <c r="N362" i="32"/>
  <c r="W362" i="32" s="1"/>
  <c r="T415" i="32"/>
  <c r="T419" i="32" s="1"/>
  <c r="N423" i="32"/>
  <c r="W423" i="32"/>
  <c r="U431" i="32"/>
  <c r="W431" i="32" s="1"/>
  <c r="N435" i="32"/>
  <c r="N437" i="32" s="1"/>
  <c r="N439" i="32"/>
  <c r="W439" i="32"/>
  <c r="T464" i="32"/>
  <c r="W460" i="32"/>
  <c r="N460" i="32"/>
  <c r="Q466" i="32"/>
  <c r="U373" i="32"/>
  <c r="W373" i="32" s="1"/>
  <c r="W377" i="32"/>
  <c r="T379" i="32"/>
  <c r="T383" i="32" s="1"/>
  <c r="W396" i="32"/>
  <c r="T398" i="32"/>
  <c r="W398" i="32" s="1"/>
  <c r="U408" i="32"/>
  <c r="W408" i="32" s="1"/>
  <c r="T422" i="32"/>
  <c r="W425" i="32"/>
  <c r="T433" i="32"/>
  <c r="U434" i="32"/>
  <c r="W434" i="32" s="1"/>
  <c r="T446" i="32"/>
  <c r="V446" i="32"/>
  <c r="W454" i="32"/>
  <c r="N459" i="32"/>
  <c r="W459" i="32"/>
  <c r="T421" i="32"/>
  <c r="T428" i="32" s="1"/>
  <c r="T424" i="32"/>
  <c r="T427" i="32"/>
  <c r="T440" i="32"/>
  <c r="T443" i="32"/>
  <c r="W443" i="32" s="1"/>
  <c r="W458" i="32"/>
  <c r="W461" i="32"/>
  <c r="T463" i="32"/>
  <c r="K16" i="1"/>
  <c r="B8" i="1"/>
  <c r="B5" i="1"/>
  <c r="W29" i="1"/>
  <c r="V28" i="1"/>
  <c r="U26" i="1"/>
  <c r="T25" i="1"/>
  <c r="W32" i="1"/>
  <c r="W435" i="40" l="1"/>
  <c r="W327" i="40"/>
  <c r="T311" i="40"/>
  <c r="W259" i="40"/>
  <c r="W266" i="40" s="1"/>
  <c r="N266" i="40"/>
  <c r="W333" i="40"/>
  <c r="N284" i="40"/>
  <c r="T356" i="40"/>
  <c r="U302" i="40"/>
  <c r="W270" i="40"/>
  <c r="U419" i="40"/>
  <c r="W261" i="40"/>
  <c r="W376" i="40"/>
  <c r="W383" i="40" s="1"/>
  <c r="T293" i="40"/>
  <c r="W268" i="40"/>
  <c r="W275" i="40" s="1"/>
  <c r="N239" i="40"/>
  <c r="N194" i="40"/>
  <c r="U221" i="40"/>
  <c r="N203" i="40"/>
  <c r="W140" i="40"/>
  <c r="N158" i="40"/>
  <c r="W151" i="40"/>
  <c r="W158" i="40" s="1"/>
  <c r="T194" i="40"/>
  <c r="T140" i="40"/>
  <c r="N293" i="40"/>
  <c r="W179" i="40"/>
  <c r="W185" i="40" s="1"/>
  <c r="W230" i="40"/>
  <c r="W131" i="40"/>
  <c r="T86" i="40"/>
  <c r="T50" i="40"/>
  <c r="U95" i="40"/>
  <c r="U59" i="40"/>
  <c r="W144" i="40"/>
  <c r="T77" i="40"/>
  <c r="W50" i="40"/>
  <c r="N41" i="40"/>
  <c r="N419" i="40"/>
  <c r="W412" i="40"/>
  <c r="W419" i="40" s="1"/>
  <c r="W338" i="40"/>
  <c r="N320" i="40"/>
  <c r="W313" i="40"/>
  <c r="W320" i="40" s="1"/>
  <c r="T419" i="40"/>
  <c r="W302" i="40"/>
  <c r="U293" i="40"/>
  <c r="W351" i="40"/>
  <c r="N140" i="40"/>
  <c r="W242" i="40"/>
  <c r="N167" i="40"/>
  <c r="W41" i="40"/>
  <c r="W68" i="40"/>
  <c r="N77" i="40"/>
  <c r="W70" i="40"/>
  <c r="W77" i="40" s="1"/>
  <c r="T455" i="40"/>
  <c r="N428" i="40"/>
  <c r="N437" i="40"/>
  <c r="W446" i="40"/>
  <c r="W403" i="40"/>
  <c r="W410" i="40" s="1"/>
  <c r="W264" i="40"/>
  <c r="W349" i="40"/>
  <c r="W371" i="40"/>
  <c r="W374" i="40" s="1"/>
  <c r="W257" i="40"/>
  <c r="N212" i="40"/>
  <c r="W106" i="40"/>
  <c r="W113" i="40" s="1"/>
  <c r="W142" i="40"/>
  <c r="W395" i="40"/>
  <c r="W122" i="40"/>
  <c r="W143" i="40"/>
  <c r="W59" i="40"/>
  <c r="W79" i="40"/>
  <c r="W86" i="40" s="1"/>
  <c r="N455" i="40"/>
  <c r="W448" i="40"/>
  <c r="W455" i="40" s="1"/>
  <c r="L466" i="40"/>
  <c r="T437" i="40"/>
  <c r="N392" i="40"/>
  <c r="N347" i="40"/>
  <c r="W311" i="40"/>
  <c r="N302" i="40"/>
  <c r="W176" i="40"/>
  <c r="W160" i="40"/>
  <c r="N68" i="40"/>
  <c r="T23" i="40"/>
  <c r="N464" i="40"/>
  <c r="N446" i="40"/>
  <c r="W385" i="40"/>
  <c r="W392" i="40" s="1"/>
  <c r="W284" i="40"/>
  <c r="W194" i="40"/>
  <c r="W239" i="40"/>
  <c r="U365" i="40"/>
  <c r="U320" i="40"/>
  <c r="N329" i="40"/>
  <c r="W248" i="40"/>
  <c r="W214" i="40"/>
  <c r="W221" i="40" s="1"/>
  <c r="W203" i="40"/>
  <c r="W323" i="40"/>
  <c r="W161" i="40"/>
  <c r="W89" i="40"/>
  <c r="W95" i="40" s="1"/>
  <c r="U23" i="40"/>
  <c r="W25" i="40"/>
  <c r="W32" i="40" s="1"/>
  <c r="N23" i="40"/>
  <c r="W437" i="40"/>
  <c r="W457" i="40"/>
  <c r="W464" i="40" s="1"/>
  <c r="W401" i="40"/>
  <c r="W365" i="40"/>
  <c r="U383" i="40"/>
  <c r="U466" i="40" s="1"/>
  <c r="U284" i="40"/>
  <c r="W345" i="40"/>
  <c r="W347" i="40" s="1"/>
  <c r="N311" i="40"/>
  <c r="N365" i="40"/>
  <c r="N248" i="40"/>
  <c r="T374" i="40"/>
  <c r="W322" i="40"/>
  <c r="T275" i="40"/>
  <c r="U203" i="40"/>
  <c r="T122" i="40"/>
  <c r="W286" i="40"/>
  <c r="W293" i="40" s="1"/>
  <c r="W104" i="40"/>
  <c r="U131" i="40"/>
  <c r="N230" i="40"/>
  <c r="T113" i="40"/>
  <c r="N131" i="40"/>
  <c r="U77" i="40"/>
  <c r="W16" i="40"/>
  <c r="W23" i="40" s="1"/>
  <c r="W365" i="39"/>
  <c r="W257" i="39"/>
  <c r="W23" i="39"/>
  <c r="W435" i="39"/>
  <c r="V466" i="39"/>
  <c r="U392" i="39"/>
  <c r="T374" i="39"/>
  <c r="W349" i="39"/>
  <c r="W356" i="39" s="1"/>
  <c r="N311" i="39"/>
  <c r="W412" i="39"/>
  <c r="W419" i="39" s="1"/>
  <c r="W361" i="39"/>
  <c r="N320" i="39"/>
  <c r="W232" i="39"/>
  <c r="W239" i="39" s="1"/>
  <c r="W107" i="39"/>
  <c r="N185" i="39"/>
  <c r="W32" i="39"/>
  <c r="N374" i="39"/>
  <c r="U230" i="39"/>
  <c r="W113" i="39"/>
  <c r="U32" i="39"/>
  <c r="W73" i="39"/>
  <c r="N122" i="39"/>
  <c r="T59" i="39"/>
  <c r="T455" i="39"/>
  <c r="W432" i="39"/>
  <c r="W320" i="39"/>
  <c r="W311" i="39"/>
  <c r="W383" i="39"/>
  <c r="W293" i="39"/>
  <c r="U185" i="39"/>
  <c r="N347" i="39"/>
  <c r="N203" i="39"/>
  <c r="T284" i="39"/>
  <c r="W277" i="39"/>
  <c r="N167" i="39"/>
  <c r="W61" i="39"/>
  <c r="W68" i="39" s="1"/>
  <c r="N257" i="39"/>
  <c r="W77" i="39"/>
  <c r="W35" i="39"/>
  <c r="W137" i="39"/>
  <c r="W81" i="39"/>
  <c r="W86" i="39" s="1"/>
  <c r="W446" i="39"/>
  <c r="W403" i="39"/>
  <c r="W410" i="39" s="1"/>
  <c r="N464" i="39"/>
  <c r="U455" i="39"/>
  <c r="U329" i="39"/>
  <c r="W394" i="39"/>
  <c r="W401" i="39" s="1"/>
  <c r="W280" i="39"/>
  <c r="W283" i="39"/>
  <c r="N293" i="39"/>
  <c r="N266" i="39"/>
  <c r="W259" i="39"/>
  <c r="W266" i="39" s="1"/>
  <c r="W211" i="39"/>
  <c r="W158" i="39"/>
  <c r="W340" i="39"/>
  <c r="W347" i="39" s="1"/>
  <c r="T203" i="39"/>
  <c r="W322" i="39"/>
  <c r="T176" i="39"/>
  <c r="W268" i="39"/>
  <c r="W275" i="39" s="1"/>
  <c r="W185" i="39"/>
  <c r="U284" i="39"/>
  <c r="W160" i="39"/>
  <c r="W167" i="39" s="1"/>
  <c r="U266" i="39"/>
  <c r="W210" i="39"/>
  <c r="W212" i="39" s="1"/>
  <c r="N32" i="39"/>
  <c r="W464" i="39"/>
  <c r="T419" i="39"/>
  <c r="W428" i="39"/>
  <c r="T302" i="39"/>
  <c r="W295" i="39"/>
  <c r="W302" i="39" s="1"/>
  <c r="U383" i="39"/>
  <c r="W190" i="39"/>
  <c r="N392" i="39"/>
  <c r="W140" i="39"/>
  <c r="W97" i="39"/>
  <c r="W104" i="39" s="1"/>
  <c r="N221" i="39"/>
  <c r="W41" i="39"/>
  <c r="T266" i="39"/>
  <c r="N158" i="39"/>
  <c r="N50" i="39"/>
  <c r="W241" i="39"/>
  <c r="W248" i="39" s="1"/>
  <c r="W131" i="39"/>
  <c r="N446" i="39"/>
  <c r="W431" i="39"/>
  <c r="W437" i="39" s="1"/>
  <c r="L466" i="39"/>
  <c r="U302" i="39"/>
  <c r="N284" i="39"/>
  <c r="W333" i="39"/>
  <c r="W338" i="39" s="1"/>
  <c r="W327" i="39"/>
  <c r="U194" i="39"/>
  <c r="N149" i="39"/>
  <c r="W377" i="39"/>
  <c r="T185" i="39"/>
  <c r="N329" i="39"/>
  <c r="N275" i="39"/>
  <c r="W223" i="39"/>
  <c r="W230" i="39" s="1"/>
  <c r="W214" i="39"/>
  <c r="W221" i="39" s="1"/>
  <c r="U140" i="39"/>
  <c r="U104" i="39"/>
  <c r="N59" i="39"/>
  <c r="N131" i="39"/>
  <c r="N95" i="39"/>
  <c r="W448" i="39"/>
  <c r="W455" i="39" s="1"/>
  <c r="N428" i="39"/>
  <c r="U356" i="39"/>
  <c r="N365" i="39"/>
  <c r="U338" i="39"/>
  <c r="W187" i="39"/>
  <c r="W194" i="39" s="1"/>
  <c r="T212" i="39"/>
  <c r="W149" i="39"/>
  <c r="W385" i="39"/>
  <c r="W392" i="39" s="1"/>
  <c r="W196" i="39"/>
  <c r="W203" i="39" s="1"/>
  <c r="W170" i="39"/>
  <c r="W176" i="39" s="1"/>
  <c r="T158" i="39"/>
  <c r="W367" i="39"/>
  <c r="W374" i="39" s="1"/>
  <c r="W59" i="39"/>
  <c r="W115" i="39"/>
  <c r="W122" i="39" s="1"/>
  <c r="W95" i="39"/>
  <c r="N23" i="39"/>
  <c r="W68" i="38"/>
  <c r="W149" i="38"/>
  <c r="W194" i="38"/>
  <c r="W59" i="38"/>
  <c r="W95" i="38"/>
  <c r="W459" i="38"/>
  <c r="W452" i="38"/>
  <c r="W406" i="38"/>
  <c r="W398" i="38"/>
  <c r="W401" i="38" s="1"/>
  <c r="U365" i="38"/>
  <c r="U410" i="38"/>
  <c r="W332" i="38"/>
  <c r="W338" i="38" s="1"/>
  <c r="W313" i="38"/>
  <c r="W320" i="38" s="1"/>
  <c r="W250" i="38"/>
  <c r="W257" i="38" s="1"/>
  <c r="U329" i="38"/>
  <c r="U466" i="38" s="1"/>
  <c r="N284" i="38"/>
  <c r="W277" i="38"/>
  <c r="W284" i="38" s="1"/>
  <c r="W337" i="38"/>
  <c r="U284" i="38"/>
  <c r="N329" i="38"/>
  <c r="N293" i="38"/>
  <c r="N140" i="38"/>
  <c r="W171" i="38"/>
  <c r="T266" i="38"/>
  <c r="W306" i="38"/>
  <c r="W311" i="38" s="1"/>
  <c r="N266" i="38"/>
  <c r="U248" i="38"/>
  <c r="U203" i="38"/>
  <c r="N185" i="38"/>
  <c r="W208" i="38"/>
  <c r="N113" i="38"/>
  <c r="T32" i="38"/>
  <c r="W176" i="38"/>
  <c r="W97" i="38"/>
  <c r="W104" i="38" s="1"/>
  <c r="W67" i="38"/>
  <c r="W25" i="38"/>
  <c r="W32" i="38" s="1"/>
  <c r="N131" i="38"/>
  <c r="W106" i="38"/>
  <c r="W113" i="38" s="1"/>
  <c r="N383" i="38"/>
  <c r="W376" i="38"/>
  <c r="W302" i="38"/>
  <c r="W363" i="38"/>
  <c r="N275" i="38"/>
  <c r="W133" i="38"/>
  <c r="W140" i="38" s="1"/>
  <c r="W203" i="38"/>
  <c r="N167" i="38"/>
  <c r="W18" i="38"/>
  <c r="W23" i="38" s="1"/>
  <c r="W37" i="38"/>
  <c r="T140" i="38"/>
  <c r="W50" i="38"/>
  <c r="N59" i="38"/>
  <c r="N437" i="38"/>
  <c r="N466" i="38" s="1"/>
  <c r="T455" i="38"/>
  <c r="T401" i="38"/>
  <c r="U446" i="38"/>
  <c r="W397" i="38"/>
  <c r="W439" i="38"/>
  <c r="W446" i="38" s="1"/>
  <c r="W382" i="38"/>
  <c r="W322" i="38"/>
  <c r="W329" i="38" s="1"/>
  <c r="W286" i="38"/>
  <c r="W293" i="38" s="1"/>
  <c r="W242" i="38"/>
  <c r="U239" i="38"/>
  <c r="N302" i="38"/>
  <c r="N248" i="38"/>
  <c r="W41" i="38"/>
  <c r="W212" i="38"/>
  <c r="T158" i="38"/>
  <c r="T77" i="38"/>
  <c r="W214" i="38"/>
  <c r="W221" i="38" s="1"/>
  <c r="N158" i="38"/>
  <c r="T95" i="38"/>
  <c r="W235" i="38"/>
  <c r="T122" i="38"/>
  <c r="U86" i="38"/>
  <c r="W125" i="38"/>
  <c r="W131" i="38" s="1"/>
  <c r="N50" i="38"/>
  <c r="U455" i="38"/>
  <c r="U401" i="38"/>
  <c r="T446" i="38"/>
  <c r="N419" i="38"/>
  <c r="W403" i="38"/>
  <c r="W410" i="38" s="1"/>
  <c r="W385" i="38"/>
  <c r="W392" i="38" s="1"/>
  <c r="W232" i="38"/>
  <c r="W239" i="38" s="1"/>
  <c r="N239" i="38"/>
  <c r="N356" i="38"/>
  <c r="W378" i="38"/>
  <c r="T275" i="38"/>
  <c r="T311" i="38"/>
  <c r="T466" i="38" s="1"/>
  <c r="W341" i="38"/>
  <c r="W347" i="38" s="1"/>
  <c r="W248" i="38"/>
  <c r="T59" i="38"/>
  <c r="N203" i="38"/>
  <c r="N149" i="38"/>
  <c r="W79" i="38"/>
  <c r="W86" i="38" s="1"/>
  <c r="N194" i="38"/>
  <c r="W175" i="38"/>
  <c r="W115" i="38"/>
  <c r="N95" i="38"/>
  <c r="U212" i="38"/>
  <c r="W116" i="38"/>
  <c r="T302" i="38"/>
  <c r="W356" i="38"/>
  <c r="N365" i="38"/>
  <c r="W158" i="38"/>
  <c r="W82" i="38"/>
  <c r="W448" i="38"/>
  <c r="W455" i="38" s="1"/>
  <c r="W464" i="38"/>
  <c r="W374" i="38"/>
  <c r="W412" i="38"/>
  <c r="W419" i="38" s="1"/>
  <c r="W421" i="38"/>
  <c r="W428" i="38" s="1"/>
  <c r="N401" i="38"/>
  <c r="U374" i="38"/>
  <c r="W358" i="38"/>
  <c r="W365" i="38" s="1"/>
  <c r="N230" i="38"/>
  <c r="W223" i="38"/>
  <c r="W230" i="38" s="1"/>
  <c r="W266" i="38"/>
  <c r="U50" i="38"/>
  <c r="T221" i="38"/>
  <c r="U158" i="38"/>
  <c r="W185" i="38"/>
  <c r="W160" i="38"/>
  <c r="W167" i="38" s="1"/>
  <c r="U113" i="38"/>
  <c r="W77" i="38"/>
  <c r="N23" i="38"/>
  <c r="W230" i="37"/>
  <c r="W239" i="37"/>
  <c r="W412" i="37"/>
  <c r="W419" i="37" s="1"/>
  <c r="W410" i="37"/>
  <c r="N446" i="37"/>
  <c r="W338" i="37"/>
  <c r="N365" i="37"/>
  <c r="W310" i="37"/>
  <c r="W311" i="37" s="1"/>
  <c r="W295" i="37"/>
  <c r="W302" i="37" s="1"/>
  <c r="W275" i="37"/>
  <c r="W320" i="37"/>
  <c r="U374" i="37"/>
  <c r="U248" i="37"/>
  <c r="U176" i="37"/>
  <c r="N257" i="37"/>
  <c r="N167" i="37"/>
  <c r="T86" i="37"/>
  <c r="W86" i="37"/>
  <c r="T122" i="37"/>
  <c r="N86" i="37"/>
  <c r="T455" i="37"/>
  <c r="N428" i="37"/>
  <c r="N203" i="37"/>
  <c r="T212" i="37"/>
  <c r="W97" i="37"/>
  <c r="W104" i="37" s="1"/>
  <c r="W154" i="37"/>
  <c r="W131" i="37"/>
  <c r="W50" i="37"/>
  <c r="N59" i="37"/>
  <c r="W71" i="37"/>
  <c r="W41" i="37"/>
  <c r="W428" i="37"/>
  <c r="T437" i="37"/>
  <c r="W248" i="37"/>
  <c r="N329" i="37"/>
  <c r="W362" i="37"/>
  <c r="W365" i="37" s="1"/>
  <c r="N230" i="37"/>
  <c r="W196" i="37"/>
  <c r="W203" i="37" s="1"/>
  <c r="T95" i="37"/>
  <c r="N158" i="37"/>
  <c r="W151" i="37"/>
  <c r="N149" i="37"/>
  <c r="W162" i="37"/>
  <c r="U131" i="37"/>
  <c r="T50" i="37"/>
  <c r="L466" i="37"/>
  <c r="W350" i="37"/>
  <c r="W322" i="37"/>
  <c r="W329" i="37" s="1"/>
  <c r="W374" i="37"/>
  <c r="W266" i="37"/>
  <c r="T401" i="37"/>
  <c r="W293" i="37"/>
  <c r="N239" i="37"/>
  <c r="U230" i="37"/>
  <c r="W169" i="37"/>
  <c r="W176" i="37" s="1"/>
  <c r="W136" i="37"/>
  <c r="W115" i="37"/>
  <c r="W122" i="37" s="1"/>
  <c r="N95" i="37"/>
  <c r="W17" i="37"/>
  <c r="W77" i="37"/>
  <c r="W32" i="37"/>
  <c r="W437" i="37"/>
  <c r="N455" i="37"/>
  <c r="W448" i="37"/>
  <c r="N464" i="37"/>
  <c r="W439" i="37"/>
  <c r="W446" i="37" s="1"/>
  <c r="U392" i="37"/>
  <c r="T374" i="37"/>
  <c r="N374" i="37"/>
  <c r="U401" i="37"/>
  <c r="U466" i="37" s="1"/>
  <c r="W385" i="37"/>
  <c r="W392" i="37" s="1"/>
  <c r="N356" i="37"/>
  <c r="W349" i="37"/>
  <c r="W356" i="37" s="1"/>
  <c r="T239" i="37"/>
  <c r="W279" i="37"/>
  <c r="N221" i="37"/>
  <c r="T149" i="37"/>
  <c r="W194" i="37"/>
  <c r="W284" i="37"/>
  <c r="T194" i="37"/>
  <c r="W113" i="37"/>
  <c r="W66" i="37"/>
  <c r="W68" i="37" s="1"/>
  <c r="W23" i="37"/>
  <c r="W178" i="37"/>
  <c r="W185" i="37" s="1"/>
  <c r="N122" i="37"/>
  <c r="W88" i="37"/>
  <c r="W95" i="37" s="1"/>
  <c r="W457" i="37"/>
  <c r="W464" i="37" s="1"/>
  <c r="W394" i="37"/>
  <c r="W401" i="37" s="1"/>
  <c r="N419" i="37"/>
  <c r="N410" i="37"/>
  <c r="W451" i="37"/>
  <c r="W340" i="37"/>
  <c r="W347" i="37" s="1"/>
  <c r="T338" i="37"/>
  <c r="W282" i="37"/>
  <c r="N275" i="37"/>
  <c r="W212" i="37"/>
  <c r="N320" i="37"/>
  <c r="W376" i="37"/>
  <c r="W383" i="37" s="1"/>
  <c r="W193" i="37"/>
  <c r="T131" i="37"/>
  <c r="N293" i="37"/>
  <c r="W250" i="37"/>
  <c r="W257" i="37" s="1"/>
  <c r="W149" i="37"/>
  <c r="W160" i="37"/>
  <c r="W134" i="37"/>
  <c r="W140" i="37" s="1"/>
  <c r="W214" i="37"/>
  <c r="W221" i="37" s="1"/>
  <c r="N185" i="37"/>
  <c r="W55" i="37"/>
  <c r="W59" i="37" s="1"/>
  <c r="W374" i="36"/>
  <c r="W77" i="36"/>
  <c r="W122" i="36"/>
  <c r="W464" i="36"/>
  <c r="N455" i="36"/>
  <c r="W448" i="36"/>
  <c r="W455" i="36" s="1"/>
  <c r="U401" i="36"/>
  <c r="N410" i="36"/>
  <c r="T455" i="36"/>
  <c r="N419" i="36"/>
  <c r="N275" i="36"/>
  <c r="N302" i="36"/>
  <c r="W295" i="36"/>
  <c r="W302" i="36" s="1"/>
  <c r="W194" i="36"/>
  <c r="N365" i="36"/>
  <c r="W275" i="36"/>
  <c r="W344" i="36"/>
  <c r="W313" i="36"/>
  <c r="W320" i="36" s="1"/>
  <c r="N221" i="36"/>
  <c r="W352" i="36"/>
  <c r="W356" i="36" s="1"/>
  <c r="T140" i="36"/>
  <c r="W359" i="36"/>
  <c r="T365" i="36"/>
  <c r="W325" i="36"/>
  <c r="N239" i="36"/>
  <c r="U212" i="36"/>
  <c r="W151" i="36"/>
  <c r="W158" i="36" s="1"/>
  <c r="U158" i="36"/>
  <c r="W88" i="36"/>
  <c r="W95" i="36" s="1"/>
  <c r="U68" i="36"/>
  <c r="T59" i="36"/>
  <c r="W23" i="36"/>
  <c r="N113" i="36"/>
  <c r="W27" i="36"/>
  <c r="N446" i="36"/>
  <c r="W430" i="36"/>
  <c r="W437" i="36" s="1"/>
  <c r="W410" i="36"/>
  <c r="U455" i="36"/>
  <c r="W310" i="36"/>
  <c r="W311" i="36" s="1"/>
  <c r="W419" i="36"/>
  <c r="W331" i="36"/>
  <c r="W338" i="36" s="1"/>
  <c r="T293" i="36"/>
  <c r="N284" i="36"/>
  <c r="W239" i="36"/>
  <c r="W205" i="36"/>
  <c r="W212" i="36" s="1"/>
  <c r="T68" i="36"/>
  <c r="W113" i="36"/>
  <c r="N140" i="36"/>
  <c r="N131" i="36"/>
  <c r="T23" i="36"/>
  <c r="N104" i="36"/>
  <c r="W80" i="36"/>
  <c r="W86" i="36" s="1"/>
  <c r="W52" i="36"/>
  <c r="W59" i="36" s="1"/>
  <c r="W365" i="36"/>
  <c r="T392" i="36"/>
  <c r="U320" i="36"/>
  <c r="W242" i="36"/>
  <c r="W248" i="36" s="1"/>
  <c r="W243" i="36"/>
  <c r="W203" i="36"/>
  <c r="W174" i="36"/>
  <c r="W176" i="36" s="1"/>
  <c r="T203" i="36"/>
  <c r="N50" i="36"/>
  <c r="W347" i="36"/>
  <c r="W401" i="36"/>
  <c r="N329" i="36"/>
  <c r="W322" i="36"/>
  <c r="W329" i="36" s="1"/>
  <c r="W149" i="36"/>
  <c r="T248" i="36"/>
  <c r="W131" i="36"/>
  <c r="N68" i="36"/>
  <c r="W61" i="36"/>
  <c r="W68" i="36" s="1"/>
  <c r="W50" i="36"/>
  <c r="N428" i="36"/>
  <c r="W421" i="36"/>
  <c r="W428" i="36" s="1"/>
  <c r="N257" i="36"/>
  <c r="N311" i="36"/>
  <c r="W223" i="36"/>
  <c r="W230" i="36" s="1"/>
  <c r="N230" i="36"/>
  <c r="N374" i="36"/>
  <c r="U203" i="36"/>
  <c r="N203" i="36"/>
  <c r="N293" i="36"/>
  <c r="W133" i="36"/>
  <c r="W140" i="36" s="1"/>
  <c r="W91" i="36"/>
  <c r="W261" i="36"/>
  <c r="W266" i="36" s="1"/>
  <c r="W236" i="36"/>
  <c r="W160" i="36"/>
  <c r="W167" i="36" s="1"/>
  <c r="W179" i="36"/>
  <c r="W185" i="36" s="1"/>
  <c r="W32" i="36"/>
  <c r="W98" i="36"/>
  <c r="W104" i="36" s="1"/>
  <c r="N77" i="36"/>
  <c r="U41" i="36"/>
  <c r="W36" i="36"/>
  <c r="T466" i="36"/>
  <c r="N464" i="36"/>
  <c r="W439" i="36"/>
  <c r="W446" i="36" s="1"/>
  <c r="N401" i="36"/>
  <c r="W250" i="36"/>
  <c r="W257" i="36" s="1"/>
  <c r="W214" i="36"/>
  <c r="W221" i="36" s="1"/>
  <c r="W277" i="36"/>
  <c r="W284" i="36" s="1"/>
  <c r="U284" i="36"/>
  <c r="W286" i="36"/>
  <c r="W293" i="36" s="1"/>
  <c r="N122" i="36"/>
  <c r="N41" i="36"/>
  <c r="W34" i="36"/>
  <c r="W41" i="36" s="1"/>
  <c r="N23" i="36"/>
  <c r="W122" i="35"/>
  <c r="W113" i="35"/>
  <c r="L466" i="35"/>
  <c r="W372" i="35"/>
  <c r="W279" i="35"/>
  <c r="U428" i="35"/>
  <c r="W398" i="35"/>
  <c r="W313" i="35"/>
  <c r="W320" i="35" s="1"/>
  <c r="W232" i="35"/>
  <c r="W239" i="35" s="1"/>
  <c r="N338" i="35"/>
  <c r="N320" i="35"/>
  <c r="T311" i="35"/>
  <c r="U248" i="35"/>
  <c r="W356" i="35"/>
  <c r="N86" i="35"/>
  <c r="T59" i="35"/>
  <c r="U122" i="35"/>
  <c r="N32" i="35"/>
  <c r="W196" i="35"/>
  <c r="W125" i="35"/>
  <c r="T23" i="35"/>
  <c r="W241" i="35"/>
  <c r="W248" i="35" s="1"/>
  <c r="N185" i="35"/>
  <c r="T149" i="35"/>
  <c r="W223" i="35"/>
  <c r="T167" i="35"/>
  <c r="W128" i="35"/>
  <c r="T50" i="35"/>
  <c r="N104" i="35"/>
  <c r="U131" i="35"/>
  <c r="N95" i="35"/>
  <c r="N50" i="35"/>
  <c r="W460" i="35"/>
  <c r="W464" i="35" s="1"/>
  <c r="N455" i="35"/>
  <c r="N466" i="35" s="1"/>
  <c r="W379" i="35"/>
  <c r="W419" i="35"/>
  <c r="W458" i="35"/>
  <c r="N410" i="35"/>
  <c r="N329" i="35"/>
  <c r="W322" i="35"/>
  <c r="W329" i="35" s="1"/>
  <c r="T437" i="35"/>
  <c r="W392" i="35"/>
  <c r="U311" i="35"/>
  <c r="W350" i="35"/>
  <c r="U410" i="35"/>
  <c r="W293" i="35"/>
  <c r="N257" i="35"/>
  <c r="W226" i="35"/>
  <c r="T176" i="35"/>
  <c r="U239" i="35"/>
  <c r="W23" i="35"/>
  <c r="W198" i="35"/>
  <c r="U59" i="35"/>
  <c r="N122" i="35"/>
  <c r="W439" i="35"/>
  <c r="N401" i="35"/>
  <c r="N365" i="35"/>
  <c r="W358" i="35"/>
  <c r="W365" i="35" s="1"/>
  <c r="U392" i="35"/>
  <c r="U374" i="35"/>
  <c r="U437" i="35"/>
  <c r="W374" i="35"/>
  <c r="W260" i="35"/>
  <c r="W266" i="35" s="1"/>
  <c r="W275" i="35"/>
  <c r="W344" i="35"/>
  <c r="W167" i="35"/>
  <c r="W257" i="35"/>
  <c r="W176" i="35"/>
  <c r="N194" i="35"/>
  <c r="T239" i="35"/>
  <c r="W210" i="35"/>
  <c r="W137" i="35"/>
  <c r="U32" i="35"/>
  <c r="W97" i="35"/>
  <c r="W104" i="35" s="1"/>
  <c r="N113" i="35"/>
  <c r="N23" i="35"/>
  <c r="U446" i="35"/>
  <c r="N446" i="35"/>
  <c r="W380" i="35"/>
  <c r="U320" i="35"/>
  <c r="W221" i="35"/>
  <c r="W284" i="35"/>
  <c r="N140" i="35"/>
  <c r="W194" i="35"/>
  <c r="W32" i="35"/>
  <c r="W311" i="35"/>
  <c r="W133" i="35"/>
  <c r="W140" i="35" s="1"/>
  <c r="T158" i="35"/>
  <c r="W68" i="35"/>
  <c r="N212" i="35"/>
  <c r="W59" i="35"/>
  <c r="W71" i="35"/>
  <c r="W452" i="35"/>
  <c r="W455" i="35" s="1"/>
  <c r="W394" i="35"/>
  <c r="W401" i="35" s="1"/>
  <c r="T329" i="35"/>
  <c r="W376" i="35"/>
  <c r="T455" i="35"/>
  <c r="T466" i="35" s="1"/>
  <c r="U347" i="35"/>
  <c r="W338" i="35"/>
  <c r="N275" i="35"/>
  <c r="N347" i="35"/>
  <c r="T185" i="35"/>
  <c r="T113" i="35"/>
  <c r="W212" i="35"/>
  <c r="W151" i="35"/>
  <c r="W158" i="35" s="1"/>
  <c r="N176" i="35"/>
  <c r="W136" i="35"/>
  <c r="W88" i="35"/>
  <c r="W95" i="35" s="1"/>
  <c r="U455" i="35"/>
  <c r="U466" i="35" s="1"/>
  <c r="W442" i="35"/>
  <c r="W431" i="35"/>
  <c r="W437" i="35" s="1"/>
  <c r="W403" i="35"/>
  <c r="W410" i="35" s="1"/>
  <c r="W388" i="35"/>
  <c r="W369" i="35"/>
  <c r="T374" i="35"/>
  <c r="T347" i="35"/>
  <c r="T266" i="35"/>
  <c r="W296" i="35"/>
  <c r="W302" i="35" s="1"/>
  <c r="W355" i="35"/>
  <c r="W340" i="35"/>
  <c r="W178" i="35"/>
  <c r="W185" i="35" s="1"/>
  <c r="W131" i="35"/>
  <c r="T122" i="35"/>
  <c r="W79" i="35"/>
  <c r="W86" i="35" s="1"/>
  <c r="T230" i="35"/>
  <c r="W70" i="35"/>
  <c r="W143" i="35"/>
  <c r="W149" i="35" s="1"/>
  <c r="T86" i="35"/>
  <c r="W41" i="35"/>
  <c r="N59" i="35"/>
  <c r="W43" i="35"/>
  <c r="W50" i="35" s="1"/>
  <c r="W446" i="34"/>
  <c r="W419" i="34"/>
  <c r="W59" i="34"/>
  <c r="W266" i="34"/>
  <c r="W149" i="34"/>
  <c r="N428" i="34"/>
  <c r="W403" i="34"/>
  <c r="W410" i="34" s="1"/>
  <c r="T410" i="34"/>
  <c r="U455" i="34"/>
  <c r="T428" i="34"/>
  <c r="T437" i="34"/>
  <c r="W430" i="34"/>
  <c r="W437" i="34" s="1"/>
  <c r="W331" i="34"/>
  <c r="W338" i="34" s="1"/>
  <c r="N374" i="34"/>
  <c r="W235" i="34"/>
  <c r="W239" i="34" s="1"/>
  <c r="W293" i="34"/>
  <c r="T140" i="34"/>
  <c r="W206" i="34"/>
  <c r="U302" i="34"/>
  <c r="U257" i="34"/>
  <c r="W227" i="34"/>
  <c r="W97" i="34"/>
  <c r="W104" i="34" s="1"/>
  <c r="T131" i="34"/>
  <c r="T77" i="34"/>
  <c r="N122" i="34"/>
  <c r="N167" i="34"/>
  <c r="N77" i="34"/>
  <c r="N68" i="34"/>
  <c r="W92" i="34"/>
  <c r="W35" i="34"/>
  <c r="W428" i="34"/>
  <c r="W329" i="34"/>
  <c r="W396" i="34"/>
  <c r="W347" i="34"/>
  <c r="U275" i="34"/>
  <c r="W229" i="34"/>
  <c r="W230" i="34"/>
  <c r="W167" i="34"/>
  <c r="W95" i="34"/>
  <c r="W268" i="34"/>
  <c r="W275" i="34" s="1"/>
  <c r="W218" i="34"/>
  <c r="W221" i="34" s="1"/>
  <c r="W188" i="34"/>
  <c r="U221" i="34"/>
  <c r="W176" i="34"/>
  <c r="W68" i="34"/>
  <c r="T50" i="34"/>
  <c r="W16" i="34"/>
  <c r="W23" i="34" s="1"/>
  <c r="T23" i="34"/>
  <c r="W436" i="34"/>
  <c r="T365" i="34"/>
  <c r="T320" i="34"/>
  <c r="W349" i="34"/>
  <c r="W356" i="34" s="1"/>
  <c r="W311" i="34"/>
  <c r="W257" i="34"/>
  <c r="N266" i="34"/>
  <c r="W63" i="34"/>
  <c r="W41" i="34"/>
  <c r="W17" i="34"/>
  <c r="W50" i="34"/>
  <c r="T212" i="34"/>
  <c r="N176" i="34"/>
  <c r="W381" i="34"/>
  <c r="W383" i="34" s="1"/>
  <c r="N248" i="34"/>
  <c r="W284" i="34"/>
  <c r="W122" i="34"/>
  <c r="T248" i="34"/>
  <c r="T185" i="34"/>
  <c r="U86" i="34"/>
  <c r="W151" i="34"/>
  <c r="W158" i="34" s="1"/>
  <c r="U32" i="34"/>
  <c r="W178" i="34"/>
  <c r="W185" i="34" s="1"/>
  <c r="N194" i="34"/>
  <c r="W25" i="34"/>
  <c r="W32" i="34" s="1"/>
  <c r="N464" i="34"/>
  <c r="N329" i="34"/>
  <c r="W203" i="34"/>
  <c r="N356" i="34"/>
  <c r="W365" i="34"/>
  <c r="N302" i="34"/>
  <c r="W252" i="34"/>
  <c r="W79" i="34"/>
  <c r="W86" i="34" s="1"/>
  <c r="T239" i="34"/>
  <c r="U149" i="34"/>
  <c r="W107" i="34"/>
  <c r="W113" i="34" s="1"/>
  <c r="W44" i="34"/>
  <c r="W70" i="34"/>
  <c r="W77" i="34" s="1"/>
  <c r="W187" i="34"/>
  <c r="N149" i="34"/>
  <c r="W134" i="34"/>
  <c r="W140" i="34" s="1"/>
  <c r="W54" i="34"/>
  <c r="W464" i="34"/>
  <c r="U437" i="34"/>
  <c r="N446" i="34"/>
  <c r="W394" i="34"/>
  <c r="W401" i="34" s="1"/>
  <c r="W448" i="34"/>
  <c r="W455" i="34" s="1"/>
  <c r="N392" i="34"/>
  <c r="U347" i="34"/>
  <c r="W313" i="34"/>
  <c r="W320" i="34" s="1"/>
  <c r="W296" i="34"/>
  <c r="W302" i="34" s="1"/>
  <c r="N347" i="34"/>
  <c r="N311" i="34"/>
  <c r="W374" i="34"/>
  <c r="U311" i="34"/>
  <c r="W241" i="34"/>
  <c r="W248" i="34" s="1"/>
  <c r="N131" i="34"/>
  <c r="N419" i="34"/>
  <c r="N284" i="34"/>
  <c r="W215" i="34"/>
  <c r="W205" i="34"/>
  <c r="U212" i="34"/>
  <c r="N158" i="34"/>
  <c r="N59" i="34"/>
  <c r="W95" i="33"/>
  <c r="T392" i="33"/>
  <c r="W385" i="33"/>
  <c r="N365" i="33"/>
  <c r="U401" i="33"/>
  <c r="U392" i="33"/>
  <c r="U437" i="33"/>
  <c r="W394" i="33"/>
  <c r="W401" i="33" s="1"/>
  <c r="W407" i="33"/>
  <c r="W426" i="33"/>
  <c r="U383" i="33"/>
  <c r="L466" i="33"/>
  <c r="T338" i="33"/>
  <c r="N320" i="33"/>
  <c r="W313" i="33"/>
  <c r="W320" i="33" s="1"/>
  <c r="W354" i="33"/>
  <c r="W245" i="33"/>
  <c r="N230" i="33"/>
  <c r="W223" i="33"/>
  <c r="W230" i="33" s="1"/>
  <c r="W241" i="33"/>
  <c r="W248" i="33" s="1"/>
  <c r="W182" i="33"/>
  <c r="U167" i="33"/>
  <c r="N140" i="33"/>
  <c r="T41" i="33"/>
  <c r="N185" i="33"/>
  <c r="T77" i="33"/>
  <c r="N41" i="33"/>
  <c r="W29" i="33"/>
  <c r="W446" i="33"/>
  <c r="W464" i="33"/>
  <c r="N383" i="33"/>
  <c r="W356" i="33"/>
  <c r="W304" i="33"/>
  <c r="N347" i="33"/>
  <c r="N466" i="33" s="1"/>
  <c r="N284" i="33"/>
  <c r="U239" i="33"/>
  <c r="W205" i="33"/>
  <c r="W212" i="33" s="1"/>
  <c r="W329" i="33"/>
  <c r="T266" i="33"/>
  <c r="W170" i="33"/>
  <c r="W194" i="33"/>
  <c r="N122" i="33"/>
  <c r="N50" i="33"/>
  <c r="N32" i="33"/>
  <c r="W412" i="33"/>
  <c r="W386" i="33"/>
  <c r="W428" i="33"/>
  <c r="U329" i="33"/>
  <c r="W358" i="33"/>
  <c r="W365" i="33" s="1"/>
  <c r="N356" i="33"/>
  <c r="W131" i="33"/>
  <c r="W340" i="33"/>
  <c r="W347" i="33" s="1"/>
  <c r="W307" i="33"/>
  <c r="U230" i="33"/>
  <c r="W278" i="33"/>
  <c r="W284" i="33" s="1"/>
  <c r="N167" i="33"/>
  <c r="T113" i="33"/>
  <c r="N329" i="33"/>
  <c r="W106" i="33"/>
  <c r="W113" i="33" s="1"/>
  <c r="W77" i="33"/>
  <c r="W50" i="33"/>
  <c r="W251" i="33"/>
  <c r="W257" i="33" s="1"/>
  <c r="N194" i="33"/>
  <c r="W115" i="33"/>
  <c r="W79" i="33"/>
  <c r="W86" i="33" s="1"/>
  <c r="U86" i="33"/>
  <c r="W64" i="33"/>
  <c r="W437" i="33"/>
  <c r="W374" i="33"/>
  <c r="W185" i="33"/>
  <c r="W149" i="33"/>
  <c r="W239" i="33"/>
  <c r="U158" i="33"/>
  <c r="W266" i="33"/>
  <c r="T203" i="33"/>
  <c r="W167" i="33"/>
  <c r="N95" i="33"/>
  <c r="U149" i="33"/>
  <c r="T104" i="33"/>
  <c r="W97" i="33"/>
  <c r="W104" i="33" s="1"/>
  <c r="N59" i="33"/>
  <c r="W25" i="33"/>
  <c r="W32" i="33" s="1"/>
  <c r="N428" i="33"/>
  <c r="U302" i="33"/>
  <c r="W338" i="33"/>
  <c r="T221" i="33"/>
  <c r="T446" i="33"/>
  <c r="T194" i="33"/>
  <c r="T158" i="33"/>
  <c r="N302" i="33"/>
  <c r="W295" i="33"/>
  <c r="W302" i="33" s="1"/>
  <c r="W203" i="33"/>
  <c r="W116" i="33"/>
  <c r="W286" i="33"/>
  <c r="W293" i="33" s="1"/>
  <c r="U104" i="33"/>
  <c r="N275" i="33"/>
  <c r="W151" i="33"/>
  <c r="W158" i="33" s="1"/>
  <c r="W21" i="33"/>
  <c r="W23" i="33" s="1"/>
  <c r="W52" i="33"/>
  <c r="W59" i="33" s="1"/>
  <c r="U455" i="33"/>
  <c r="U466" i="33" s="1"/>
  <c r="N455" i="33"/>
  <c r="W449" i="33"/>
  <c r="W455" i="33" s="1"/>
  <c r="T464" i="33"/>
  <c r="W272" i="33"/>
  <c r="W275" i="33" s="1"/>
  <c r="W410" i="33"/>
  <c r="W414" i="33"/>
  <c r="N437" i="33"/>
  <c r="U248" i="33"/>
  <c r="W376" i="33"/>
  <c r="W383" i="33" s="1"/>
  <c r="T230" i="33"/>
  <c r="U446" i="33"/>
  <c r="T320" i="33"/>
  <c r="N374" i="33"/>
  <c r="N221" i="33"/>
  <c r="W351" i="33"/>
  <c r="T257" i="33"/>
  <c r="W214" i="33"/>
  <c r="W221" i="33" s="1"/>
  <c r="W176" i="33"/>
  <c r="W101" i="33"/>
  <c r="W68" i="33"/>
  <c r="N293" i="33"/>
  <c r="T167" i="33"/>
  <c r="W41" i="33"/>
  <c r="W133" i="33"/>
  <c r="W140" i="33" s="1"/>
  <c r="N131" i="33"/>
  <c r="W113" i="32"/>
  <c r="W41" i="32"/>
  <c r="W392" i="32"/>
  <c r="N446" i="32"/>
  <c r="W415" i="32"/>
  <c r="W419" i="32" s="1"/>
  <c r="T365" i="32"/>
  <c r="N419" i="32"/>
  <c r="U392" i="32"/>
  <c r="T284" i="32"/>
  <c r="N356" i="32"/>
  <c r="T266" i="32"/>
  <c r="U212" i="32"/>
  <c r="W131" i="32"/>
  <c r="W226" i="32"/>
  <c r="T230" i="32"/>
  <c r="W180" i="32"/>
  <c r="U32" i="32"/>
  <c r="W32" i="32"/>
  <c r="W154" i="32"/>
  <c r="N194" i="32"/>
  <c r="W55" i="32"/>
  <c r="W59" i="32" s="1"/>
  <c r="N86" i="32"/>
  <c r="N95" i="32"/>
  <c r="T437" i="32"/>
  <c r="N383" i="32"/>
  <c r="W252" i="32"/>
  <c r="W257" i="32" s="1"/>
  <c r="W230" i="32"/>
  <c r="W272" i="32"/>
  <c r="W275" i="32" s="1"/>
  <c r="W241" i="32"/>
  <c r="W234" i="32"/>
  <c r="W209" i="32"/>
  <c r="W149" i="32"/>
  <c r="N131" i="32"/>
  <c r="U167" i="32"/>
  <c r="U466" i="32" s="1"/>
  <c r="N77" i="32"/>
  <c r="N23" i="32"/>
  <c r="W342" i="32"/>
  <c r="W347" i="32" s="1"/>
  <c r="W284" i="32"/>
  <c r="T248" i="32"/>
  <c r="W243" i="32"/>
  <c r="W326" i="32"/>
  <c r="W239" i="32"/>
  <c r="W212" i="32"/>
  <c r="T176" i="32"/>
  <c r="N203" i="32"/>
  <c r="N221" i="32"/>
  <c r="T77" i="32"/>
  <c r="W86" i="32"/>
  <c r="W77" i="32"/>
  <c r="W23" i="32"/>
  <c r="T113" i="32"/>
  <c r="N428" i="32"/>
  <c r="T401" i="32"/>
  <c r="W310" i="32"/>
  <c r="W304" i="32"/>
  <c r="W311" i="32" s="1"/>
  <c r="W293" i="32"/>
  <c r="W244" i="32"/>
  <c r="W280" i="32"/>
  <c r="N239" i="32"/>
  <c r="W196" i="32"/>
  <c r="W203" i="32" s="1"/>
  <c r="N122" i="32"/>
  <c r="W169" i="32"/>
  <c r="W176" i="32" s="1"/>
  <c r="W134" i="32"/>
  <c r="W140" i="32" s="1"/>
  <c r="N41" i="32"/>
  <c r="T356" i="32"/>
  <c r="W365" i="32"/>
  <c r="T311" i="32"/>
  <c r="L466" i="32"/>
  <c r="W329" i="32"/>
  <c r="W314" i="32"/>
  <c r="W295" i="32"/>
  <c r="W302" i="32" s="1"/>
  <c r="W421" i="32"/>
  <c r="W428" i="32" s="1"/>
  <c r="N293" i="32"/>
  <c r="N275" i="32"/>
  <c r="W259" i="32"/>
  <c r="W266" i="32" s="1"/>
  <c r="T293" i="32"/>
  <c r="T203" i="32"/>
  <c r="W214" i="32"/>
  <c r="W221" i="32" s="1"/>
  <c r="W115" i="32"/>
  <c r="W122" i="32" s="1"/>
  <c r="W194" i="32"/>
  <c r="N167" i="32"/>
  <c r="W160" i="32"/>
  <c r="W167" i="32" s="1"/>
  <c r="W139" i="32"/>
  <c r="W97" i="32"/>
  <c r="W104" i="32" s="1"/>
  <c r="W151" i="32"/>
  <c r="W158" i="32" s="1"/>
  <c r="W383" i="32"/>
  <c r="U374" i="32"/>
  <c r="U437" i="32"/>
  <c r="W331" i="32"/>
  <c r="W338" i="32" s="1"/>
  <c r="W394" i="32"/>
  <c r="W401" i="32" s="1"/>
  <c r="W446" i="32"/>
  <c r="N464" i="32"/>
  <c r="W435" i="32"/>
  <c r="W437" i="32" s="1"/>
  <c r="W379" i="32"/>
  <c r="W455" i="32"/>
  <c r="W410" i="32"/>
  <c r="T392" i="32"/>
  <c r="T466" i="32" s="1"/>
  <c r="N365" i="32"/>
  <c r="N347" i="32"/>
  <c r="W345" i="32"/>
  <c r="W313" i="32"/>
  <c r="W320" i="32" s="1"/>
  <c r="W349" i="32"/>
  <c r="W356" i="32" s="1"/>
  <c r="W185" i="32"/>
  <c r="N149" i="32"/>
  <c r="N59" i="32"/>
  <c r="W88" i="32"/>
  <c r="W95" i="32" s="1"/>
  <c r="W61" i="32"/>
  <c r="W68" i="32" s="1"/>
  <c r="W43" i="32"/>
  <c r="W50" i="32" s="1"/>
  <c r="V460" i="1"/>
  <c r="K460" i="1"/>
  <c r="U460" i="1" s="1"/>
  <c r="I460" i="1"/>
  <c r="L460" i="1" s="1"/>
  <c r="V451" i="1"/>
  <c r="K451" i="1"/>
  <c r="U451" i="1" s="1"/>
  <c r="I451" i="1"/>
  <c r="L451" i="1" s="1"/>
  <c r="V441" i="1"/>
  <c r="K441" i="1"/>
  <c r="U441" i="1" s="1"/>
  <c r="I441" i="1"/>
  <c r="L441" i="1" s="1"/>
  <c r="V433" i="1"/>
  <c r="K433" i="1"/>
  <c r="U433" i="1" s="1"/>
  <c r="I433" i="1"/>
  <c r="L433" i="1" s="1"/>
  <c r="V424" i="1"/>
  <c r="K424" i="1"/>
  <c r="U424" i="1" s="1"/>
  <c r="I424" i="1"/>
  <c r="L424" i="1" s="1"/>
  <c r="V415" i="1"/>
  <c r="K415" i="1"/>
  <c r="U415" i="1" s="1"/>
  <c r="I415" i="1"/>
  <c r="L415" i="1" s="1"/>
  <c r="V406" i="1"/>
  <c r="K406" i="1"/>
  <c r="U406" i="1" s="1"/>
  <c r="I406" i="1"/>
  <c r="L406" i="1" s="1"/>
  <c r="V397" i="1"/>
  <c r="K397" i="1"/>
  <c r="U397" i="1" s="1"/>
  <c r="I397" i="1"/>
  <c r="L397" i="1" s="1"/>
  <c r="V388" i="1"/>
  <c r="K388" i="1"/>
  <c r="U388" i="1" s="1"/>
  <c r="I388" i="1"/>
  <c r="L388" i="1" s="1"/>
  <c r="V379" i="1"/>
  <c r="K379" i="1"/>
  <c r="U379" i="1" s="1"/>
  <c r="I379" i="1"/>
  <c r="L379" i="1" s="1"/>
  <c r="V370" i="1"/>
  <c r="K370" i="1"/>
  <c r="T370" i="1" s="1"/>
  <c r="I370" i="1"/>
  <c r="L370" i="1" s="1"/>
  <c r="V361" i="1"/>
  <c r="K361" i="1"/>
  <c r="U361" i="1" s="1"/>
  <c r="I361" i="1"/>
  <c r="L361" i="1" s="1"/>
  <c r="V352" i="1"/>
  <c r="K352" i="1"/>
  <c r="U352" i="1" s="1"/>
  <c r="I352" i="1"/>
  <c r="L352" i="1" s="1"/>
  <c r="V343" i="1"/>
  <c r="K343" i="1"/>
  <c r="U343" i="1" s="1"/>
  <c r="I343" i="1"/>
  <c r="L343" i="1" s="1"/>
  <c r="V333" i="1"/>
  <c r="K333" i="1"/>
  <c r="U333" i="1" s="1"/>
  <c r="I333" i="1"/>
  <c r="L333" i="1" s="1"/>
  <c r="V325" i="1"/>
  <c r="K325" i="1"/>
  <c r="U325" i="1" s="1"/>
  <c r="I325" i="1"/>
  <c r="L325" i="1" s="1"/>
  <c r="V316" i="1"/>
  <c r="K316" i="1"/>
  <c r="U316" i="1" s="1"/>
  <c r="I316" i="1"/>
  <c r="L316" i="1" s="1"/>
  <c r="V307" i="1"/>
  <c r="K307" i="1"/>
  <c r="U307" i="1" s="1"/>
  <c r="I307" i="1"/>
  <c r="L307" i="1" s="1"/>
  <c r="V298" i="1"/>
  <c r="K298" i="1"/>
  <c r="U298" i="1" s="1"/>
  <c r="I298" i="1"/>
  <c r="L298" i="1" s="1"/>
  <c r="I299" i="1"/>
  <c r="L299" i="1" s="1"/>
  <c r="N299" i="1" s="1"/>
  <c r="K299" i="1"/>
  <c r="U299" i="1" s="1"/>
  <c r="V299" i="1"/>
  <c r="V289" i="1"/>
  <c r="K289" i="1"/>
  <c r="U289" i="1" s="1"/>
  <c r="I289" i="1"/>
  <c r="L289" i="1" s="1"/>
  <c r="V280" i="1"/>
  <c r="K280" i="1"/>
  <c r="U280" i="1" s="1"/>
  <c r="I280" i="1"/>
  <c r="L280" i="1" s="1"/>
  <c r="V271" i="1"/>
  <c r="K271" i="1"/>
  <c r="U271" i="1" s="1"/>
  <c r="I271" i="1"/>
  <c r="L271" i="1" s="1"/>
  <c r="V261" i="1"/>
  <c r="K261" i="1"/>
  <c r="U261" i="1" s="1"/>
  <c r="I261" i="1"/>
  <c r="L261" i="1" s="1"/>
  <c r="V253" i="1"/>
  <c r="K253" i="1"/>
  <c r="U253" i="1" s="1"/>
  <c r="I253" i="1"/>
  <c r="L253" i="1" s="1"/>
  <c r="V244" i="1"/>
  <c r="K244" i="1"/>
  <c r="U244" i="1" s="1"/>
  <c r="I244" i="1"/>
  <c r="L244" i="1" s="1"/>
  <c r="V235" i="1"/>
  <c r="K235" i="1"/>
  <c r="U235" i="1" s="1"/>
  <c r="I235" i="1"/>
  <c r="L235" i="1" s="1"/>
  <c r="V226" i="1"/>
  <c r="K226" i="1"/>
  <c r="U226" i="1" s="1"/>
  <c r="I226" i="1"/>
  <c r="L226" i="1" s="1"/>
  <c r="V216" i="1"/>
  <c r="K216" i="1"/>
  <c r="U216" i="1" s="1"/>
  <c r="I216" i="1"/>
  <c r="L216" i="1" s="1"/>
  <c r="V208" i="1"/>
  <c r="K208" i="1"/>
  <c r="U208" i="1" s="1"/>
  <c r="I208" i="1"/>
  <c r="L208" i="1" s="1"/>
  <c r="V199" i="1"/>
  <c r="K199" i="1"/>
  <c r="U199" i="1" s="1"/>
  <c r="I199" i="1"/>
  <c r="L199" i="1" s="1"/>
  <c r="V190" i="1"/>
  <c r="K190" i="1"/>
  <c r="U190" i="1" s="1"/>
  <c r="I190" i="1"/>
  <c r="L190" i="1" s="1"/>
  <c r="V179" i="1"/>
  <c r="K179" i="1"/>
  <c r="U179" i="1" s="1"/>
  <c r="I179" i="1"/>
  <c r="L179" i="1" s="1"/>
  <c r="V172" i="1"/>
  <c r="K172" i="1"/>
  <c r="U172" i="1" s="1"/>
  <c r="I172" i="1"/>
  <c r="L172" i="1" s="1"/>
  <c r="V163" i="1"/>
  <c r="K163" i="1"/>
  <c r="U163" i="1" s="1"/>
  <c r="I163" i="1"/>
  <c r="L163" i="1" s="1"/>
  <c r="V155" i="1"/>
  <c r="K155" i="1"/>
  <c r="U155" i="1" s="1"/>
  <c r="I155" i="1"/>
  <c r="L155" i="1" s="1"/>
  <c r="V144" i="1"/>
  <c r="K144" i="1"/>
  <c r="U144" i="1" s="1"/>
  <c r="I144" i="1"/>
  <c r="L144" i="1" s="1"/>
  <c r="V137" i="1"/>
  <c r="K137" i="1"/>
  <c r="U137" i="1" s="1"/>
  <c r="I137" i="1"/>
  <c r="L137" i="1" s="1"/>
  <c r="V127" i="1"/>
  <c r="K127" i="1"/>
  <c r="U127" i="1" s="1"/>
  <c r="I127" i="1"/>
  <c r="L127" i="1" s="1"/>
  <c r="V118" i="1"/>
  <c r="K118" i="1"/>
  <c r="U118" i="1" s="1"/>
  <c r="I118" i="1"/>
  <c r="L118" i="1" s="1"/>
  <c r="V109" i="1"/>
  <c r="K109" i="1"/>
  <c r="U109" i="1" s="1"/>
  <c r="I109" i="1"/>
  <c r="L109" i="1" s="1"/>
  <c r="V99" i="1"/>
  <c r="K99" i="1"/>
  <c r="U99" i="1" s="1"/>
  <c r="I99" i="1"/>
  <c r="L99" i="1" s="1"/>
  <c r="I100" i="1"/>
  <c r="L100" i="1" s="1"/>
  <c r="N100" i="1" s="1"/>
  <c r="K100" i="1"/>
  <c r="U100" i="1" s="1"/>
  <c r="V100" i="1"/>
  <c r="I98" i="1"/>
  <c r="L98" i="1" s="1"/>
  <c r="N98" i="1" s="1"/>
  <c r="K98" i="1"/>
  <c r="U98" i="1" s="1"/>
  <c r="V98" i="1"/>
  <c r="V92" i="1"/>
  <c r="K92" i="1"/>
  <c r="U92" i="1" s="1"/>
  <c r="I92" i="1"/>
  <c r="L92" i="1" s="1"/>
  <c r="I89" i="1"/>
  <c r="L89" i="1" s="1"/>
  <c r="N89" i="1" s="1"/>
  <c r="K89" i="1"/>
  <c r="U89" i="1" s="1"/>
  <c r="V89" i="1"/>
  <c r="V83" i="1"/>
  <c r="K83" i="1"/>
  <c r="T83" i="1" s="1"/>
  <c r="I83" i="1"/>
  <c r="L83" i="1" s="1"/>
  <c r="V74" i="1"/>
  <c r="K74" i="1"/>
  <c r="U74" i="1" s="1"/>
  <c r="I74" i="1"/>
  <c r="L74" i="1" s="1"/>
  <c r="V65" i="1"/>
  <c r="K65" i="1"/>
  <c r="U65" i="1" s="1"/>
  <c r="I65" i="1"/>
  <c r="L65" i="1" s="1"/>
  <c r="V55" i="1"/>
  <c r="K55" i="1"/>
  <c r="U55" i="1" s="1"/>
  <c r="I55" i="1"/>
  <c r="L55" i="1" s="1"/>
  <c r="V46" i="1"/>
  <c r="K46" i="1"/>
  <c r="U46" i="1" s="1"/>
  <c r="I46" i="1"/>
  <c r="L46" i="1" s="1"/>
  <c r="I44" i="1"/>
  <c r="L44" i="1" s="1"/>
  <c r="N44" i="1" s="1"/>
  <c r="K44" i="1"/>
  <c r="T44" i="1" s="1"/>
  <c r="V44" i="1"/>
  <c r="V37" i="1"/>
  <c r="K37" i="1"/>
  <c r="U37" i="1" s="1"/>
  <c r="I37" i="1"/>
  <c r="L37" i="1" s="1"/>
  <c r="V38" i="1"/>
  <c r="K38" i="1"/>
  <c r="U38" i="1" s="1"/>
  <c r="I38" i="1"/>
  <c r="L38" i="1" s="1"/>
  <c r="V26" i="1"/>
  <c r="K26" i="1"/>
  <c r="I26" i="1"/>
  <c r="L26" i="1" s="1"/>
  <c r="V19" i="1"/>
  <c r="K19" i="1"/>
  <c r="U19" i="1" s="1"/>
  <c r="I19" i="1"/>
  <c r="L19" i="1" s="1"/>
  <c r="T466" i="34" l="1"/>
  <c r="W167" i="40"/>
  <c r="W329" i="40"/>
  <c r="N466" i="40"/>
  <c r="W356" i="40"/>
  <c r="W466" i="40" s="1"/>
  <c r="T466" i="40"/>
  <c r="W149" i="40"/>
  <c r="W329" i="39"/>
  <c r="U466" i="39"/>
  <c r="N466" i="39"/>
  <c r="W284" i="39"/>
  <c r="W466" i="39" s="1"/>
  <c r="T466" i="39"/>
  <c r="W122" i="38"/>
  <c r="W383" i="38"/>
  <c r="W466" i="38"/>
  <c r="T466" i="37"/>
  <c r="N466" i="37"/>
  <c r="W455" i="37"/>
  <c r="W158" i="37"/>
  <c r="W466" i="37"/>
  <c r="W167" i="37"/>
  <c r="N466" i="36"/>
  <c r="U466" i="36"/>
  <c r="W466" i="36"/>
  <c r="W347" i="35"/>
  <c r="W383" i="35"/>
  <c r="W446" i="35"/>
  <c r="W466" i="35" s="1"/>
  <c r="W230" i="35"/>
  <c r="W203" i="35"/>
  <c r="W77" i="35"/>
  <c r="N466" i="34"/>
  <c r="W212" i="34"/>
  <c r="U466" i="34"/>
  <c r="W194" i="34"/>
  <c r="W466" i="34" s="1"/>
  <c r="W122" i="33"/>
  <c r="W419" i="33"/>
  <c r="W466" i="33" s="1"/>
  <c r="T466" i="33"/>
  <c r="W311" i="33"/>
  <c r="W392" i="33"/>
  <c r="N466" i="32"/>
  <c r="W248" i="32"/>
  <c r="W466" i="32" s="1"/>
  <c r="T190" i="1"/>
  <c r="T316" i="1"/>
  <c r="T253" i="1"/>
  <c r="T343" i="1"/>
  <c r="T98" i="1"/>
  <c r="W98" i="1" s="1"/>
  <c r="T235" i="1"/>
  <c r="T280" i="1"/>
  <c r="T299" i="1"/>
  <c r="T298" i="1"/>
  <c r="T361" i="1"/>
  <c r="T424" i="1"/>
  <c r="T271" i="1"/>
  <c r="T415" i="1"/>
  <c r="T163" i="1"/>
  <c r="T144" i="1"/>
  <c r="T208" i="1"/>
  <c r="T55" i="1"/>
  <c r="T89" i="1"/>
  <c r="T406" i="1"/>
  <c r="T100" i="1"/>
  <c r="N460" i="1"/>
  <c r="T460" i="1"/>
  <c r="N451" i="1"/>
  <c r="T451" i="1"/>
  <c r="W451" i="1" s="1"/>
  <c r="N441" i="1"/>
  <c r="T441" i="1"/>
  <c r="N433" i="1"/>
  <c r="T433" i="1"/>
  <c r="N424" i="1"/>
  <c r="N415" i="1"/>
  <c r="N406" i="1"/>
  <c r="W406" i="1" s="1"/>
  <c r="N397" i="1"/>
  <c r="T397" i="1"/>
  <c r="N388" i="1"/>
  <c r="T388" i="1"/>
  <c r="N379" i="1"/>
  <c r="T379" i="1"/>
  <c r="N370" i="1"/>
  <c r="U370" i="1"/>
  <c r="N361" i="1"/>
  <c r="N352" i="1"/>
  <c r="T352" i="1"/>
  <c r="N343" i="1"/>
  <c r="N333" i="1"/>
  <c r="T333" i="1"/>
  <c r="N325" i="1"/>
  <c r="T325" i="1"/>
  <c r="W325" i="1" s="1"/>
  <c r="N316" i="1"/>
  <c r="W316" i="1" s="1"/>
  <c r="N307" i="1"/>
  <c r="T307" i="1"/>
  <c r="W299" i="1"/>
  <c r="N298" i="1"/>
  <c r="N289" i="1"/>
  <c r="T289" i="1"/>
  <c r="N280" i="1"/>
  <c r="W280" i="1" s="1"/>
  <c r="N271" i="1"/>
  <c r="N261" i="1"/>
  <c r="T261" i="1"/>
  <c r="N253" i="1"/>
  <c r="W253" i="1" s="1"/>
  <c r="N244" i="1"/>
  <c r="T244" i="1"/>
  <c r="N235" i="1"/>
  <c r="W235" i="1" s="1"/>
  <c r="N226" i="1"/>
  <c r="T226" i="1"/>
  <c r="N216" i="1"/>
  <c r="T216" i="1"/>
  <c r="N208" i="1"/>
  <c r="N199" i="1"/>
  <c r="T199" i="1"/>
  <c r="N190" i="1"/>
  <c r="W190" i="1" s="1"/>
  <c r="N179" i="1"/>
  <c r="T179" i="1"/>
  <c r="N172" i="1"/>
  <c r="T172" i="1"/>
  <c r="N163" i="1"/>
  <c r="N155" i="1"/>
  <c r="T155" i="1"/>
  <c r="N144" i="1"/>
  <c r="N137" i="1"/>
  <c r="T137" i="1"/>
  <c r="N127" i="1"/>
  <c r="T127" i="1"/>
  <c r="N118" i="1"/>
  <c r="T118" i="1"/>
  <c r="N109" i="1"/>
  <c r="T109" i="1"/>
  <c r="N99" i="1"/>
  <c r="W100" i="1"/>
  <c r="T99" i="1"/>
  <c r="N92" i="1"/>
  <c r="W89" i="1"/>
  <c r="T92" i="1"/>
  <c r="N83" i="1"/>
  <c r="U83" i="1"/>
  <c r="U44" i="1"/>
  <c r="W44" i="1" s="1"/>
  <c r="N74" i="1"/>
  <c r="T74" i="1"/>
  <c r="N65" i="1"/>
  <c r="T65" i="1"/>
  <c r="N55" i="1"/>
  <c r="W55" i="1" s="1"/>
  <c r="N46" i="1"/>
  <c r="T46" i="1"/>
  <c r="N37" i="1"/>
  <c r="T37" i="1"/>
  <c r="N38" i="1"/>
  <c r="T38" i="1"/>
  <c r="T26" i="1"/>
  <c r="N26" i="1"/>
  <c r="N19" i="1"/>
  <c r="T19" i="1"/>
  <c r="W343" i="1" l="1"/>
  <c r="W307" i="1"/>
  <c r="W441" i="1"/>
  <c r="W99" i="1"/>
  <c r="W83" i="1"/>
  <c r="W361" i="1"/>
  <c r="W271" i="1"/>
  <c r="W144" i="1"/>
  <c r="W333" i="1"/>
  <c r="W46" i="1"/>
  <c r="W298" i="1"/>
  <c r="W127" i="1"/>
  <c r="W163" i="1"/>
  <c r="W26" i="1"/>
  <c r="W433" i="1"/>
  <c r="W92" i="1"/>
  <c r="W415" i="1"/>
  <c r="W38" i="1"/>
  <c r="W179" i="1"/>
  <c r="W208" i="1"/>
  <c r="W424" i="1"/>
  <c r="W19" i="1"/>
  <c r="W74" i="1"/>
  <c r="W226" i="1"/>
  <c r="W109" i="1"/>
  <c r="W137" i="1"/>
  <c r="W172" i="1"/>
  <c r="W199" i="1"/>
  <c r="W261" i="1"/>
  <c r="W289" i="1"/>
  <c r="W370" i="1"/>
  <c r="W397" i="1"/>
  <c r="W460" i="1"/>
  <c r="W352" i="1"/>
  <c r="W37" i="1"/>
  <c r="W118" i="1"/>
  <c r="W379" i="1"/>
  <c r="W65" i="1"/>
  <c r="W155" i="1"/>
  <c r="W216" i="1"/>
  <c r="W244" i="1"/>
  <c r="W388" i="1"/>
  <c r="S464" i="1"/>
  <c r="Q464" i="1"/>
  <c r="O464" i="1"/>
  <c r="V463" i="1"/>
  <c r="K463" i="1"/>
  <c r="U463" i="1" s="1"/>
  <c r="I463" i="1"/>
  <c r="L463" i="1" s="1"/>
  <c r="V462" i="1"/>
  <c r="K462" i="1"/>
  <c r="U462" i="1" s="1"/>
  <c r="I462" i="1"/>
  <c r="L462" i="1" s="1"/>
  <c r="V461" i="1"/>
  <c r="K461" i="1"/>
  <c r="U461" i="1" s="1"/>
  <c r="I461" i="1"/>
  <c r="L461" i="1" s="1"/>
  <c r="V459" i="1"/>
  <c r="K459" i="1"/>
  <c r="U459" i="1" s="1"/>
  <c r="I459" i="1"/>
  <c r="L459" i="1" s="1"/>
  <c r="V458" i="1"/>
  <c r="K458" i="1"/>
  <c r="U458" i="1" s="1"/>
  <c r="I458" i="1"/>
  <c r="L458" i="1" s="1"/>
  <c r="V457" i="1"/>
  <c r="K457" i="1"/>
  <c r="U457" i="1" s="1"/>
  <c r="I457" i="1"/>
  <c r="L457" i="1" s="1"/>
  <c r="S455" i="1"/>
  <c r="Q455" i="1"/>
  <c r="O455" i="1"/>
  <c r="V454" i="1"/>
  <c r="K454" i="1"/>
  <c r="U454" i="1" s="1"/>
  <c r="I454" i="1"/>
  <c r="L454" i="1" s="1"/>
  <c r="V453" i="1"/>
  <c r="K453" i="1"/>
  <c r="U453" i="1" s="1"/>
  <c r="I453" i="1"/>
  <c r="L453" i="1" s="1"/>
  <c r="V452" i="1"/>
  <c r="K452" i="1"/>
  <c r="U452" i="1" s="1"/>
  <c r="I452" i="1"/>
  <c r="L452" i="1" s="1"/>
  <c r="V450" i="1"/>
  <c r="K450" i="1"/>
  <c r="U450" i="1" s="1"/>
  <c r="I450" i="1"/>
  <c r="L450" i="1" s="1"/>
  <c r="V449" i="1"/>
  <c r="K449" i="1"/>
  <c r="U449" i="1" s="1"/>
  <c r="I449" i="1"/>
  <c r="L449" i="1" s="1"/>
  <c r="V448" i="1"/>
  <c r="K448" i="1"/>
  <c r="U448" i="1" s="1"/>
  <c r="I448" i="1"/>
  <c r="L448" i="1" s="1"/>
  <c r="S446" i="1"/>
  <c r="Q446" i="1"/>
  <c r="O446" i="1"/>
  <c r="V445" i="1"/>
  <c r="K445" i="1"/>
  <c r="U445" i="1" s="1"/>
  <c r="I445" i="1"/>
  <c r="L445" i="1" s="1"/>
  <c r="V444" i="1"/>
  <c r="K444" i="1"/>
  <c r="U444" i="1" s="1"/>
  <c r="I444" i="1"/>
  <c r="L444" i="1" s="1"/>
  <c r="V443" i="1"/>
  <c r="K443" i="1"/>
  <c r="U443" i="1" s="1"/>
  <c r="I443" i="1"/>
  <c r="L443" i="1" s="1"/>
  <c r="V442" i="1"/>
  <c r="K442" i="1"/>
  <c r="U442" i="1" s="1"/>
  <c r="I442" i="1"/>
  <c r="L442" i="1" s="1"/>
  <c r="V440" i="1"/>
  <c r="K440" i="1"/>
  <c r="U440" i="1" s="1"/>
  <c r="I440" i="1"/>
  <c r="L440" i="1" s="1"/>
  <c r="V439" i="1"/>
  <c r="K439" i="1"/>
  <c r="U439" i="1" s="1"/>
  <c r="I439" i="1"/>
  <c r="L439" i="1" s="1"/>
  <c r="S437" i="1"/>
  <c r="Q437" i="1"/>
  <c r="O437" i="1"/>
  <c r="V436" i="1"/>
  <c r="K436" i="1"/>
  <c r="U436" i="1" s="1"/>
  <c r="I436" i="1"/>
  <c r="L436" i="1" s="1"/>
  <c r="V435" i="1"/>
  <c r="K435" i="1"/>
  <c r="U435" i="1" s="1"/>
  <c r="I435" i="1"/>
  <c r="L435" i="1" s="1"/>
  <c r="V434" i="1"/>
  <c r="K434" i="1"/>
  <c r="U434" i="1" s="1"/>
  <c r="I434" i="1"/>
  <c r="L434" i="1" s="1"/>
  <c r="V432" i="1"/>
  <c r="K432" i="1"/>
  <c r="U432" i="1" s="1"/>
  <c r="I432" i="1"/>
  <c r="L432" i="1" s="1"/>
  <c r="V431" i="1"/>
  <c r="K431" i="1"/>
  <c r="U431" i="1" s="1"/>
  <c r="I431" i="1"/>
  <c r="L431" i="1" s="1"/>
  <c r="V430" i="1"/>
  <c r="K430" i="1"/>
  <c r="U430" i="1" s="1"/>
  <c r="I430" i="1"/>
  <c r="L430" i="1" s="1"/>
  <c r="S428" i="1"/>
  <c r="Q428" i="1"/>
  <c r="O428" i="1"/>
  <c r="V427" i="1"/>
  <c r="K427" i="1"/>
  <c r="U427" i="1" s="1"/>
  <c r="I427" i="1"/>
  <c r="L427" i="1" s="1"/>
  <c r="V426" i="1"/>
  <c r="K426" i="1"/>
  <c r="U426" i="1" s="1"/>
  <c r="I426" i="1"/>
  <c r="L426" i="1" s="1"/>
  <c r="V425" i="1"/>
  <c r="K425" i="1"/>
  <c r="U425" i="1" s="1"/>
  <c r="I425" i="1"/>
  <c r="L425" i="1" s="1"/>
  <c r="V423" i="1"/>
  <c r="K423" i="1"/>
  <c r="U423" i="1" s="1"/>
  <c r="I423" i="1"/>
  <c r="L423" i="1" s="1"/>
  <c r="V422" i="1"/>
  <c r="K422" i="1"/>
  <c r="U422" i="1" s="1"/>
  <c r="I422" i="1"/>
  <c r="L422" i="1" s="1"/>
  <c r="V421" i="1"/>
  <c r="K421" i="1"/>
  <c r="U421" i="1" s="1"/>
  <c r="I421" i="1"/>
  <c r="L421" i="1" s="1"/>
  <c r="S419" i="1"/>
  <c r="Q419" i="1"/>
  <c r="O419" i="1"/>
  <c r="V418" i="1"/>
  <c r="K418" i="1"/>
  <c r="I418" i="1"/>
  <c r="L418" i="1" s="1"/>
  <c r="V417" i="1"/>
  <c r="K417" i="1"/>
  <c r="U417" i="1" s="1"/>
  <c r="I417" i="1"/>
  <c r="L417" i="1" s="1"/>
  <c r="V416" i="1"/>
  <c r="K416" i="1"/>
  <c r="U416" i="1" s="1"/>
  <c r="I416" i="1"/>
  <c r="L416" i="1" s="1"/>
  <c r="V414" i="1"/>
  <c r="K414" i="1"/>
  <c r="I414" i="1"/>
  <c r="L414" i="1" s="1"/>
  <c r="V413" i="1"/>
  <c r="K413" i="1"/>
  <c r="U413" i="1" s="1"/>
  <c r="I413" i="1"/>
  <c r="L413" i="1" s="1"/>
  <c r="V412" i="1"/>
  <c r="K412" i="1"/>
  <c r="U412" i="1" s="1"/>
  <c r="I412" i="1"/>
  <c r="L412" i="1" s="1"/>
  <c r="S410" i="1"/>
  <c r="Q410" i="1"/>
  <c r="O410" i="1"/>
  <c r="V409" i="1"/>
  <c r="K409" i="1"/>
  <c r="U409" i="1" s="1"/>
  <c r="I409" i="1"/>
  <c r="L409" i="1" s="1"/>
  <c r="V408" i="1"/>
  <c r="K408" i="1"/>
  <c r="U408" i="1" s="1"/>
  <c r="I408" i="1"/>
  <c r="L408" i="1" s="1"/>
  <c r="V407" i="1"/>
  <c r="K407" i="1"/>
  <c r="U407" i="1" s="1"/>
  <c r="I407" i="1"/>
  <c r="L407" i="1" s="1"/>
  <c r="V405" i="1"/>
  <c r="K405" i="1"/>
  <c r="U405" i="1" s="1"/>
  <c r="I405" i="1"/>
  <c r="L405" i="1" s="1"/>
  <c r="V404" i="1"/>
  <c r="K404" i="1"/>
  <c r="U404" i="1" s="1"/>
  <c r="I404" i="1"/>
  <c r="L404" i="1" s="1"/>
  <c r="V403" i="1"/>
  <c r="K403" i="1"/>
  <c r="U403" i="1" s="1"/>
  <c r="I403" i="1"/>
  <c r="L403" i="1" s="1"/>
  <c r="S401" i="1"/>
  <c r="Q401" i="1"/>
  <c r="O401" i="1"/>
  <c r="V400" i="1"/>
  <c r="K400" i="1"/>
  <c r="U400" i="1" s="1"/>
  <c r="I400" i="1"/>
  <c r="L400" i="1" s="1"/>
  <c r="V399" i="1"/>
  <c r="K399" i="1"/>
  <c r="U399" i="1" s="1"/>
  <c r="I399" i="1"/>
  <c r="L399" i="1" s="1"/>
  <c r="V398" i="1"/>
  <c r="K398" i="1"/>
  <c r="U398" i="1" s="1"/>
  <c r="I398" i="1"/>
  <c r="L398" i="1" s="1"/>
  <c r="V396" i="1"/>
  <c r="K396" i="1"/>
  <c r="U396" i="1" s="1"/>
  <c r="I396" i="1"/>
  <c r="L396" i="1" s="1"/>
  <c r="V395" i="1"/>
  <c r="K395" i="1"/>
  <c r="U395" i="1" s="1"/>
  <c r="I395" i="1"/>
  <c r="L395" i="1" s="1"/>
  <c r="V394" i="1"/>
  <c r="K394" i="1"/>
  <c r="U394" i="1" s="1"/>
  <c r="I394" i="1"/>
  <c r="L394" i="1" s="1"/>
  <c r="S392" i="1"/>
  <c r="Q392" i="1"/>
  <c r="O392" i="1"/>
  <c r="V391" i="1"/>
  <c r="K391" i="1"/>
  <c r="U391" i="1" s="1"/>
  <c r="I391" i="1"/>
  <c r="L391" i="1" s="1"/>
  <c r="V390" i="1"/>
  <c r="K390" i="1"/>
  <c r="U390" i="1" s="1"/>
  <c r="I390" i="1"/>
  <c r="L390" i="1" s="1"/>
  <c r="V389" i="1"/>
  <c r="K389" i="1"/>
  <c r="U389" i="1" s="1"/>
  <c r="I389" i="1"/>
  <c r="L389" i="1" s="1"/>
  <c r="V387" i="1"/>
  <c r="K387" i="1"/>
  <c r="U387" i="1" s="1"/>
  <c r="I387" i="1"/>
  <c r="L387" i="1" s="1"/>
  <c r="V386" i="1"/>
  <c r="K386" i="1"/>
  <c r="T386" i="1" s="1"/>
  <c r="I386" i="1"/>
  <c r="L386" i="1" s="1"/>
  <c r="V385" i="1"/>
  <c r="K385" i="1"/>
  <c r="T385" i="1" s="1"/>
  <c r="I385" i="1"/>
  <c r="L385" i="1" s="1"/>
  <c r="S383" i="1"/>
  <c r="Q383" i="1"/>
  <c r="O383" i="1"/>
  <c r="V382" i="1"/>
  <c r="K382" i="1"/>
  <c r="U382" i="1" s="1"/>
  <c r="I382" i="1"/>
  <c r="L382" i="1" s="1"/>
  <c r="V381" i="1"/>
  <c r="K381" i="1"/>
  <c r="I381" i="1"/>
  <c r="L381" i="1" s="1"/>
  <c r="V380" i="1"/>
  <c r="K380" i="1"/>
  <c r="U380" i="1" s="1"/>
  <c r="I380" i="1"/>
  <c r="L380" i="1" s="1"/>
  <c r="V378" i="1"/>
  <c r="K378" i="1"/>
  <c r="U378" i="1" s="1"/>
  <c r="I378" i="1"/>
  <c r="L378" i="1" s="1"/>
  <c r="V377" i="1"/>
  <c r="K377" i="1"/>
  <c r="I377" i="1"/>
  <c r="L377" i="1" s="1"/>
  <c r="V376" i="1"/>
  <c r="K376" i="1"/>
  <c r="U376" i="1" s="1"/>
  <c r="I376" i="1"/>
  <c r="L376" i="1" s="1"/>
  <c r="S374" i="1"/>
  <c r="Q374" i="1"/>
  <c r="O374" i="1"/>
  <c r="V373" i="1"/>
  <c r="K373" i="1"/>
  <c r="U373" i="1" s="1"/>
  <c r="I373" i="1"/>
  <c r="L373" i="1" s="1"/>
  <c r="V372" i="1"/>
  <c r="K372" i="1"/>
  <c r="U372" i="1" s="1"/>
  <c r="I372" i="1"/>
  <c r="L372" i="1" s="1"/>
  <c r="V371" i="1"/>
  <c r="K371" i="1"/>
  <c r="U371" i="1" s="1"/>
  <c r="I371" i="1"/>
  <c r="L371" i="1" s="1"/>
  <c r="V369" i="1"/>
  <c r="K369" i="1"/>
  <c r="U369" i="1" s="1"/>
  <c r="I369" i="1"/>
  <c r="L369" i="1" s="1"/>
  <c r="V368" i="1"/>
  <c r="K368" i="1"/>
  <c r="U368" i="1" s="1"/>
  <c r="I368" i="1"/>
  <c r="L368" i="1" s="1"/>
  <c r="V367" i="1"/>
  <c r="K367" i="1"/>
  <c r="U367" i="1" s="1"/>
  <c r="I367" i="1"/>
  <c r="L367" i="1" s="1"/>
  <c r="S365" i="1"/>
  <c r="Q365" i="1"/>
  <c r="O365" i="1"/>
  <c r="V364" i="1"/>
  <c r="K364" i="1"/>
  <c r="U364" i="1" s="1"/>
  <c r="I364" i="1"/>
  <c r="L364" i="1" s="1"/>
  <c r="V363" i="1"/>
  <c r="K363" i="1"/>
  <c r="U363" i="1" s="1"/>
  <c r="I363" i="1"/>
  <c r="L363" i="1" s="1"/>
  <c r="V362" i="1"/>
  <c r="K362" i="1"/>
  <c r="U362" i="1" s="1"/>
  <c r="I362" i="1"/>
  <c r="L362" i="1" s="1"/>
  <c r="V360" i="1"/>
  <c r="K360" i="1"/>
  <c r="U360" i="1" s="1"/>
  <c r="I360" i="1"/>
  <c r="L360" i="1" s="1"/>
  <c r="V359" i="1"/>
  <c r="K359" i="1"/>
  <c r="U359" i="1" s="1"/>
  <c r="I359" i="1"/>
  <c r="L359" i="1" s="1"/>
  <c r="V358" i="1"/>
  <c r="K358" i="1"/>
  <c r="U358" i="1" s="1"/>
  <c r="I358" i="1"/>
  <c r="L358" i="1" s="1"/>
  <c r="S356" i="1"/>
  <c r="Q356" i="1"/>
  <c r="O356" i="1"/>
  <c r="V355" i="1"/>
  <c r="K355" i="1"/>
  <c r="I355" i="1"/>
  <c r="L355" i="1" s="1"/>
  <c r="V354" i="1"/>
  <c r="K354" i="1"/>
  <c r="U354" i="1" s="1"/>
  <c r="I354" i="1"/>
  <c r="L354" i="1" s="1"/>
  <c r="V353" i="1"/>
  <c r="K353" i="1"/>
  <c r="U353" i="1" s="1"/>
  <c r="I353" i="1"/>
  <c r="L353" i="1" s="1"/>
  <c r="V351" i="1"/>
  <c r="K351" i="1"/>
  <c r="I351" i="1"/>
  <c r="L351" i="1" s="1"/>
  <c r="V350" i="1"/>
  <c r="K350" i="1"/>
  <c r="U350" i="1" s="1"/>
  <c r="I350" i="1"/>
  <c r="L350" i="1" s="1"/>
  <c r="V349" i="1"/>
  <c r="K349" i="1"/>
  <c r="U349" i="1" s="1"/>
  <c r="I349" i="1"/>
  <c r="L349" i="1" s="1"/>
  <c r="S347" i="1"/>
  <c r="Q347" i="1"/>
  <c r="O347" i="1"/>
  <c r="V346" i="1"/>
  <c r="K346" i="1"/>
  <c r="U346" i="1" s="1"/>
  <c r="I346" i="1"/>
  <c r="L346" i="1" s="1"/>
  <c r="V345" i="1"/>
  <c r="K345" i="1"/>
  <c r="U345" i="1" s="1"/>
  <c r="I345" i="1"/>
  <c r="L345" i="1" s="1"/>
  <c r="V344" i="1"/>
  <c r="K344" i="1"/>
  <c r="U344" i="1" s="1"/>
  <c r="I344" i="1"/>
  <c r="L344" i="1" s="1"/>
  <c r="V342" i="1"/>
  <c r="K342" i="1"/>
  <c r="U342" i="1" s="1"/>
  <c r="I342" i="1"/>
  <c r="L342" i="1" s="1"/>
  <c r="V341" i="1"/>
  <c r="K341" i="1"/>
  <c r="U341" i="1" s="1"/>
  <c r="I341" i="1"/>
  <c r="L341" i="1" s="1"/>
  <c r="V340" i="1"/>
  <c r="K340" i="1"/>
  <c r="U340" i="1" s="1"/>
  <c r="I340" i="1"/>
  <c r="L340" i="1" s="1"/>
  <c r="S338" i="1"/>
  <c r="Q338" i="1"/>
  <c r="O338" i="1"/>
  <c r="V337" i="1"/>
  <c r="K337" i="1"/>
  <c r="I337" i="1"/>
  <c r="L337" i="1" s="1"/>
  <c r="V336" i="1"/>
  <c r="K336" i="1"/>
  <c r="U336" i="1" s="1"/>
  <c r="I336" i="1"/>
  <c r="L336" i="1" s="1"/>
  <c r="V335" i="1"/>
  <c r="K335" i="1"/>
  <c r="U335" i="1" s="1"/>
  <c r="I335" i="1"/>
  <c r="L335" i="1" s="1"/>
  <c r="V334" i="1"/>
  <c r="K334" i="1"/>
  <c r="U334" i="1" s="1"/>
  <c r="I334" i="1"/>
  <c r="L334" i="1" s="1"/>
  <c r="V332" i="1"/>
  <c r="K332" i="1"/>
  <c r="U332" i="1" s="1"/>
  <c r="I332" i="1"/>
  <c r="L332" i="1" s="1"/>
  <c r="V331" i="1"/>
  <c r="K331" i="1"/>
  <c r="U331" i="1" s="1"/>
  <c r="I331" i="1"/>
  <c r="L331" i="1" s="1"/>
  <c r="S329" i="1"/>
  <c r="Q329" i="1"/>
  <c r="O329" i="1"/>
  <c r="V328" i="1"/>
  <c r="K328" i="1"/>
  <c r="I328" i="1"/>
  <c r="L328" i="1" s="1"/>
  <c r="V327" i="1"/>
  <c r="K327" i="1"/>
  <c r="U327" i="1" s="1"/>
  <c r="I327" i="1"/>
  <c r="L327" i="1" s="1"/>
  <c r="V326" i="1"/>
  <c r="K326" i="1"/>
  <c r="U326" i="1" s="1"/>
  <c r="I326" i="1"/>
  <c r="L326" i="1" s="1"/>
  <c r="V324" i="1"/>
  <c r="K324" i="1"/>
  <c r="I324" i="1"/>
  <c r="L324" i="1" s="1"/>
  <c r="V323" i="1"/>
  <c r="K323" i="1"/>
  <c r="U323" i="1" s="1"/>
  <c r="I323" i="1"/>
  <c r="L323" i="1" s="1"/>
  <c r="V322" i="1"/>
  <c r="K322" i="1"/>
  <c r="U322" i="1" s="1"/>
  <c r="I322" i="1"/>
  <c r="L322" i="1" s="1"/>
  <c r="S320" i="1"/>
  <c r="Q320" i="1"/>
  <c r="O320" i="1"/>
  <c r="V319" i="1"/>
  <c r="K319" i="1"/>
  <c r="U319" i="1" s="1"/>
  <c r="I319" i="1"/>
  <c r="L319" i="1" s="1"/>
  <c r="V318" i="1"/>
  <c r="K318" i="1"/>
  <c r="U318" i="1" s="1"/>
  <c r="I318" i="1"/>
  <c r="L318" i="1" s="1"/>
  <c r="V317" i="1"/>
  <c r="K317" i="1"/>
  <c r="U317" i="1" s="1"/>
  <c r="I317" i="1"/>
  <c r="L317" i="1" s="1"/>
  <c r="V315" i="1"/>
  <c r="K315" i="1"/>
  <c r="U315" i="1" s="1"/>
  <c r="I315" i="1"/>
  <c r="L315" i="1" s="1"/>
  <c r="V314" i="1"/>
  <c r="K314" i="1"/>
  <c r="U314" i="1" s="1"/>
  <c r="I314" i="1"/>
  <c r="L314" i="1" s="1"/>
  <c r="V313" i="1"/>
  <c r="K313" i="1"/>
  <c r="U313" i="1" s="1"/>
  <c r="I313" i="1"/>
  <c r="L313" i="1" s="1"/>
  <c r="S311" i="1"/>
  <c r="Q311" i="1"/>
  <c r="O311" i="1"/>
  <c r="V310" i="1"/>
  <c r="K310" i="1"/>
  <c r="T310" i="1" s="1"/>
  <c r="I310" i="1"/>
  <c r="L310" i="1" s="1"/>
  <c r="V309" i="1"/>
  <c r="K309" i="1"/>
  <c r="U309" i="1" s="1"/>
  <c r="I309" i="1"/>
  <c r="L309" i="1" s="1"/>
  <c r="V308" i="1"/>
  <c r="K308" i="1"/>
  <c r="U308" i="1" s="1"/>
  <c r="I308" i="1"/>
  <c r="L308" i="1" s="1"/>
  <c r="V306" i="1"/>
  <c r="K306" i="1"/>
  <c r="U306" i="1" s="1"/>
  <c r="I306" i="1"/>
  <c r="L306" i="1" s="1"/>
  <c r="V305" i="1"/>
  <c r="K305" i="1"/>
  <c r="I305" i="1"/>
  <c r="L305" i="1" s="1"/>
  <c r="V304" i="1"/>
  <c r="K304" i="1"/>
  <c r="U304" i="1" s="1"/>
  <c r="I304" i="1"/>
  <c r="L304" i="1" s="1"/>
  <c r="S302" i="1"/>
  <c r="Q302" i="1"/>
  <c r="O302" i="1"/>
  <c r="V301" i="1"/>
  <c r="K301" i="1"/>
  <c r="U301" i="1" s="1"/>
  <c r="I301" i="1"/>
  <c r="L301" i="1" s="1"/>
  <c r="V300" i="1"/>
  <c r="K300" i="1"/>
  <c r="U300" i="1" s="1"/>
  <c r="I300" i="1"/>
  <c r="L300" i="1" s="1"/>
  <c r="V297" i="1"/>
  <c r="K297" i="1"/>
  <c r="U297" i="1" s="1"/>
  <c r="I297" i="1"/>
  <c r="L297" i="1" s="1"/>
  <c r="V296" i="1"/>
  <c r="K296" i="1"/>
  <c r="U296" i="1" s="1"/>
  <c r="I296" i="1"/>
  <c r="L296" i="1" s="1"/>
  <c r="V295" i="1"/>
  <c r="K295" i="1"/>
  <c r="U295" i="1" s="1"/>
  <c r="I295" i="1"/>
  <c r="L295" i="1" s="1"/>
  <c r="S293" i="1"/>
  <c r="Q293" i="1"/>
  <c r="O293" i="1"/>
  <c r="V292" i="1"/>
  <c r="K292" i="1"/>
  <c r="T292" i="1" s="1"/>
  <c r="I292" i="1"/>
  <c r="L292" i="1" s="1"/>
  <c r="V291" i="1"/>
  <c r="K291" i="1"/>
  <c r="T291" i="1" s="1"/>
  <c r="I291" i="1"/>
  <c r="L291" i="1" s="1"/>
  <c r="V290" i="1"/>
  <c r="K290" i="1"/>
  <c r="T290" i="1" s="1"/>
  <c r="I290" i="1"/>
  <c r="L290" i="1" s="1"/>
  <c r="V288" i="1"/>
  <c r="K288" i="1"/>
  <c r="U288" i="1" s="1"/>
  <c r="I288" i="1"/>
  <c r="L288" i="1" s="1"/>
  <c r="V287" i="1"/>
  <c r="K287" i="1"/>
  <c r="U287" i="1" s="1"/>
  <c r="I287" i="1"/>
  <c r="L287" i="1" s="1"/>
  <c r="V286" i="1"/>
  <c r="K286" i="1"/>
  <c r="I286" i="1"/>
  <c r="L286" i="1" s="1"/>
  <c r="S284" i="1"/>
  <c r="Q284" i="1"/>
  <c r="O284" i="1"/>
  <c r="V283" i="1"/>
  <c r="K283" i="1"/>
  <c r="U283" i="1" s="1"/>
  <c r="I283" i="1"/>
  <c r="L283" i="1" s="1"/>
  <c r="V282" i="1"/>
  <c r="K282" i="1"/>
  <c r="U282" i="1" s="1"/>
  <c r="I282" i="1"/>
  <c r="L282" i="1" s="1"/>
  <c r="V281" i="1"/>
  <c r="K281" i="1"/>
  <c r="I281" i="1"/>
  <c r="L281" i="1" s="1"/>
  <c r="V279" i="1"/>
  <c r="K279" i="1"/>
  <c r="U279" i="1" s="1"/>
  <c r="I279" i="1"/>
  <c r="L279" i="1" s="1"/>
  <c r="V278" i="1"/>
  <c r="K278" i="1"/>
  <c r="U278" i="1" s="1"/>
  <c r="I278" i="1"/>
  <c r="L278" i="1" s="1"/>
  <c r="V277" i="1"/>
  <c r="K277" i="1"/>
  <c r="I277" i="1"/>
  <c r="L277" i="1" s="1"/>
  <c r="S275" i="1"/>
  <c r="Q275" i="1"/>
  <c r="O275" i="1"/>
  <c r="V274" i="1"/>
  <c r="K274" i="1"/>
  <c r="U274" i="1" s="1"/>
  <c r="I274" i="1"/>
  <c r="L274" i="1" s="1"/>
  <c r="V273" i="1"/>
  <c r="K273" i="1"/>
  <c r="U273" i="1" s="1"/>
  <c r="I273" i="1"/>
  <c r="L273" i="1" s="1"/>
  <c r="V272" i="1"/>
  <c r="K272" i="1"/>
  <c r="U272" i="1" s="1"/>
  <c r="I272" i="1"/>
  <c r="L272" i="1" s="1"/>
  <c r="V270" i="1"/>
  <c r="K270" i="1"/>
  <c r="U270" i="1" s="1"/>
  <c r="I270" i="1"/>
  <c r="L270" i="1" s="1"/>
  <c r="V269" i="1"/>
  <c r="K269" i="1"/>
  <c r="U269" i="1" s="1"/>
  <c r="I269" i="1"/>
  <c r="L269" i="1" s="1"/>
  <c r="V268" i="1"/>
  <c r="K268" i="1"/>
  <c r="U268" i="1" s="1"/>
  <c r="I268" i="1"/>
  <c r="L268" i="1" s="1"/>
  <c r="S266" i="1"/>
  <c r="Q266" i="1"/>
  <c r="O266" i="1"/>
  <c r="V265" i="1"/>
  <c r="K265" i="1"/>
  <c r="U265" i="1" s="1"/>
  <c r="I265" i="1"/>
  <c r="L265" i="1" s="1"/>
  <c r="V264" i="1"/>
  <c r="K264" i="1"/>
  <c r="U264" i="1" s="1"/>
  <c r="I264" i="1"/>
  <c r="L264" i="1" s="1"/>
  <c r="V263" i="1"/>
  <c r="K263" i="1"/>
  <c r="I263" i="1"/>
  <c r="L263" i="1" s="1"/>
  <c r="V262" i="1"/>
  <c r="K262" i="1"/>
  <c r="U262" i="1" s="1"/>
  <c r="I262" i="1"/>
  <c r="L262" i="1" s="1"/>
  <c r="V260" i="1"/>
  <c r="K260" i="1"/>
  <c r="U260" i="1" s="1"/>
  <c r="I260" i="1"/>
  <c r="L260" i="1" s="1"/>
  <c r="V259" i="1"/>
  <c r="K259" i="1"/>
  <c r="I259" i="1"/>
  <c r="L259" i="1" s="1"/>
  <c r="S257" i="1"/>
  <c r="Q257" i="1"/>
  <c r="O257" i="1"/>
  <c r="V256" i="1"/>
  <c r="K256" i="1"/>
  <c r="U256" i="1" s="1"/>
  <c r="I256" i="1"/>
  <c r="L256" i="1" s="1"/>
  <c r="V255" i="1"/>
  <c r="K255" i="1"/>
  <c r="U255" i="1" s="1"/>
  <c r="I255" i="1"/>
  <c r="L255" i="1" s="1"/>
  <c r="V254" i="1"/>
  <c r="K254" i="1"/>
  <c r="U254" i="1" s="1"/>
  <c r="I254" i="1"/>
  <c r="L254" i="1" s="1"/>
  <c r="V252" i="1"/>
  <c r="K252" i="1"/>
  <c r="U252" i="1" s="1"/>
  <c r="I252" i="1"/>
  <c r="L252" i="1" s="1"/>
  <c r="V251" i="1"/>
  <c r="K251" i="1"/>
  <c r="U251" i="1" s="1"/>
  <c r="I251" i="1"/>
  <c r="L251" i="1" s="1"/>
  <c r="V250" i="1"/>
  <c r="K250" i="1"/>
  <c r="U250" i="1" s="1"/>
  <c r="I250" i="1"/>
  <c r="L250" i="1" s="1"/>
  <c r="S248" i="1"/>
  <c r="Q248" i="1"/>
  <c r="O248" i="1"/>
  <c r="V247" i="1"/>
  <c r="K247" i="1"/>
  <c r="U247" i="1" s="1"/>
  <c r="I247" i="1"/>
  <c r="L247" i="1" s="1"/>
  <c r="V246" i="1"/>
  <c r="K246" i="1"/>
  <c r="U246" i="1" s="1"/>
  <c r="I246" i="1"/>
  <c r="L246" i="1" s="1"/>
  <c r="V245" i="1"/>
  <c r="K245" i="1"/>
  <c r="U245" i="1" s="1"/>
  <c r="I245" i="1"/>
  <c r="L245" i="1" s="1"/>
  <c r="V243" i="1"/>
  <c r="K243" i="1"/>
  <c r="U243" i="1" s="1"/>
  <c r="I243" i="1"/>
  <c r="L243" i="1" s="1"/>
  <c r="V242" i="1"/>
  <c r="K242" i="1"/>
  <c r="U242" i="1" s="1"/>
  <c r="I242" i="1"/>
  <c r="L242" i="1" s="1"/>
  <c r="V241" i="1"/>
  <c r="K241" i="1"/>
  <c r="U241" i="1" s="1"/>
  <c r="I241" i="1"/>
  <c r="L241" i="1" s="1"/>
  <c r="S239" i="1"/>
  <c r="Q239" i="1"/>
  <c r="O239" i="1"/>
  <c r="V238" i="1"/>
  <c r="K238" i="1"/>
  <c r="U238" i="1" s="1"/>
  <c r="I238" i="1"/>
  <c r="L238" i="1" s="1"/>
  <c r="V237" i="1"/>
  <c r="K237" i="1"/>
  <c r="U237" i="1" s="1"/>
  <c r="I237" i="1"/>
  <c r="L237" i="1" s="1"/>
  <c r="V236" i="1"/>
  <c r="K236" i="1"/>
  <c r="U236" i="1" s="1"/>
  <c r="I236" i="1"/>
  <c r="L236" i="1" s="1"/>
  <c r="V234" i="1"/>
  <c r="K234" i="1"/>
  <c r="U234" i="1" s="1"/>
  <c r="I234" i="1"/>
  <c r="L234" i="1" s="1"/>
  <c r="V233" i="1"/>
  <c r="K233" i="1"/>
  <c r="U233" i="1" s="1"/>
  <c r="I233" i="1"/>
  <c r="L233" i="1" s="1"/>
  <c r="V232" i="1"/>
  <c r="K232" i="1"/>
  <c r="U232" i="1" s="1"/>
  <c r="I232" i="1"/>
  <c r="L232" i="1" s="1"/>
  <c r="S230" i="1"/>
  <c r="Q230" i="1"/>
  <c r="O230" i="1"/>
  <c r="V229" i="1"/>
  <c r="K229" i="1"/>
  <c r="U229" i="1" s="1"/>
  <c r="I229" i="1"/>
  <c r="L229" i="1" s="1"/>
  <c r="V228" i="1"/>
  <c r="K228" i="1"/>
  <c r="U228" i="1" s="1"/>
  <c r="I228" i="1"/>
  <c r="L228" i="1" s="1"/>
  <c r="V227" i="1"/>
  <c r="K227" i="1"/>
  <c r="U227" i="1" s="1"/>
  <c r="I227" i="1"/>
  <c r="L227" i="1" s="1"/>
  <c r="V225" i="1"/>
  <c r="K225" i="1"/>
  <c r="U225" i="1" s="1"/>
  <c r="I225" i="1"/>
  <c r="L225" i="1" s="1"/>
  <c r="V224" i="1"/>
  <c r="K224" i="1"/>
  <c r="U224" i="1" s="1"/>
  <c r="I224" i="1"/>
  <c r="L224" i="1" s="1"/>
  <c r="V223" i="1"/>
  <c r="K223" i="1"/>
  <c r="U223" i="1" s="1"/>
  <c r="I223" i="1"/>
  <c r="L223" i="1" s="1"/>
  <c r="S221" i="1"/>
  <c r="Q221" i="1"/>
  <c r="O221" i="1"/>
  <c r="V220" i="1"/>
  <c r="K220" i="1"/>
  <c r="U220" i="1" s="1"/>
  <c r="I220" i="1"/>
  <c r="L220" i="1" s="1"/>
  <c r="V219" i="1"/>
  <c r="K219" i="1"/>
  <c r="U219" i="1" s="1"/>
  <c r="I219" i="1"/>
  <c r="L219" i="1" s="1"/>
  <c r="V218" i="1"/>
  <c r="K218" i="1"/>
  <c r="U218" i="1" s="1"/>
  <c r="I218" i="1"/>
  <c r="L218" i="1" s="1"/>
  <c r="V217" i="1"/>
  <c r="K217" i="1"/>
  <c r="U217" i="1" s="1"/>
  <c r="I217" i="1"/>
  <c r="L217" i="1" s="1"/>
  <c r="V215" i="1"/>
  <c r="K215" i="1"/>
  <c r="U215" i="1" s="1"/>
  <c r="I215" i="1"/>
  <c r="L215" i="1" s="1"/>
  <c r="V214" i="1"/>
  <c r="K214" i="1"/>
  <c r="U214" i="1" s="1"/>
  <c r="I214" i="1"/>
  <c r="L214" i="1" s="1"/>
  <c r="S212" i="1"/>
  <c r="Q212" i="1"/>
  <c r="O212" i="1"/>
  <c r="V211" i="1"/>
  <c r="K211" i="1"/>
  <c r="U211" i="1" s="1"/>
  <c r="I211" i="1"/>
  <c r="L211" i="1" s="1"/>
  <c r="V210" i="1"/>
  <c r="K210" i="1"/>
  <c r="U210" i="1" s="1"/>
  <c r="I210" i="1"/>
  <c r="L210" i="1" s="1"/>
  <c r="V209" i="1"/>
  <c r="K209" i="1"/>
  <c r="U209" i="1" s="1"/>
  <c r="I209" i="1"/>
  <c r="L209" i="1" s="1"/>
  <c r="V207" i="1"/>
  <c r="K207" i="1"/>
  <c r="U207" i="1" s="1"/>
  <c r="I207" i="1"/>
  <c r="L207" i="1" s="1"/>
  <c r="V206" i="1"/>
  <c r="K206" i="1"/>
  <c r="U206" i="1" s="1"/>
  <c r="I206" i="1"/>
  <c r="L206" i="1" s="1"/>
  <c r="V205" i="1"/>
  <c r="K205" i="1"/>
  <c r="U205" i="1" s="1"/>
  <c r="I205" i="1"/>
  <c r="L205" i="1" s="1"/>
  <c r="S203" i="1"/>
  <c r="Q203" i="1"/>
  <c r="O203" i="1"/>
  <c r="V202" i="1"/>
  <c r="K202" i="1"/>
  <c r="U202" i="1" s="1"/>
  <c r="I202" i="1"/>
  <c r="L202" i="1" s="1"/>
  <c r="V201" i="1"/>
  <c r="K201" i="1"/>
  <c r="U201" i="1" s="1"/>
  <c r="I201" i="1"/>
  <c r="L201" i="1" s="1"/>
  <c r="V200" i="1"/>
  <c r="K200" i="1"/>
  <c r="U200" i="1" s="1"/>
  <c r="I200" i="1"/>
  <c r="L200" i="1" s="1"/>
  <c r="V198" i="1"/>
  <c r="K198" i="1"/>
  <c r="U198" i="1" s="1"/>
  <c r="I198" i="1"/>
  <c r="L198" i="1" s="1"/>
  <c r="V197" i="1"/>
  <c r="K197" i="1"/>
  <c r="U197" i="1" s="1"/>
  <c r="I197" i="1"/>
  <c r="L197" i="1" s="1"/>
  <c r="V196" i="1"/>
  <c r="K196" i="1"/>
  <c r="U196" i="1" s="1"/>
  <c r="I196" i="1"/>
  <c r="L196" i="1" s="1"/>
  <c r="S194" i="1"/>
  <c r="Q194" i="1"/>
  <c r="O194" i="1"/>
  <c r="V193" i="1"/>
  <c r="K193" i="1"/>
  <c r="U193" i="1" s="1"/>
  <c r="I193" i="1"/>
  <c r="L193" i="1" s="1"/>
  <c r="V192" i="1"/>
  <c r="K192" i="1"/>
  <c r="U192" i="1" s="1"/>
  <c r="I192" i="1"/>
  <c r="L192" i="1" s="1"/>
  <c r="V191" i="1"/>
  <c r="K191" i="1"/>
  <c r="U191" i="1" s="1"/>
  <c r="I191" i="1"/>
  <c r="L191" i="1" s="1"/>
  <c r="V189" i="1"/>
  <c r="K189" i="1"/>
  <c r="U189" i="1" s="1"/>
  <c r="I189" i="1"/>
  <c r="L189" i="1" s="1"/>
  <c r="V188" i="1"/>
  <c r="K188" i="1"/>
  <c r="U188" i="1" s="1"/>
  <c r="I188" i="1"/>
  <c r="L188" i="1" s="1"/>
  <c r="V187" i="1"/>
  <c r="K187" i="1"/>
  <c r="U187" i="1" s="1"/>
  <c r="I187" i="1"/>
  <c r="L187" i="1" s="1"/>
  <c r="S185" i="1"/>
  <c r="Q185" i="1"/>
  <c r="O185" i="1"/>
  <c r="V184" i="1"/>
  <c r="K184" i="1"/>
  <c r="U184" i="1" s="1"/>
  <c r="I184" i="1"/>
  <c r="L184" i="1" s="1"/>
  <c r="V183" i="1"/>
  <c r="K183" i="1"/>
  <c r="U183" i="1" s="1"/>
  <c r="I183" i="1"/>
  <c r="L183" i="1" s="1"/>
  <c r="V182" i="1"/>
  <c r="K182" i="1"/>
  <c r="U182" i="1" s="1"/>
  <c r="I182" i="1"/>
  <c r="L182" i="1" s="1"/>
  <c r="V181" i="1"/>
  <c r="K181" i="1"/>
  <c r="U181" i="1" s="1"/>
  <c r="I181" i="1"/>
  <c r="L181" i="1" s="1"/>
  <c r="V180" i="1"/>
  <c r="K180" i="1"/>
  <c r="U180" i="1" s="1"/>
  <c r="I180" i="1"/>
  <c r="L180" i="1" s="1"/>
  <c r="V178" i="1"/>
  <c r="K178" i="1"/>
  <c r="U178" i="1" s="1"/>
  <c r="I178" i="1"/>
  <c r="L178" i="1" s="1"/>
  <c r="S176" i="1"/>
  <c r="Q176" i="1"/>
  <c r="O176" i="1"/>
  <c r="V175" i="1"/>
  <c r="K175" i="1"/>
  <c r="U175" i="1" s="1"/>
  <c r="I175" i="1"/>
  <c r="L175" i="1" s="1"/>
  <c r="V174" i="1"/>
  <c r="K174" i="1"/>
  <c r="U174" i="1" s="1"/>
  <c r="I174" i="1"/>
  <c r="L174" i="1" s="1"/>
  <c r="V173" i="1"/>
  <c r="K173" i="1"/>
  <c r="U173" i="1" s="1"/>
  <c r="I173" i="1"/>
  <c r="L173" i="1" s="1"/>
  <c r="V171" i="1"/>
  <c r="K171" i="1"/>
  <c r="U171" i="1" s="1"/>
  <c r="I171" i="1"/>
  <c r="L171" i="1" s="1"/>
  <c r="V170" i="1"/>
  <c r="K170" i="1"/>
  <c r="U170" i="1" s="1"/>
  <c r="I170" i="1"/>
  <c r="L170" i="1" s="1"/>
  <c r="V169" i="1"/>
  <c r="K169" i="1"/>
  <c r="U169" i="1" s="1"/>
  <c r="I169" i="1"/>
  <c r="L169" i="1" s="1"/>
  <c r="S167" i="1"/>
  <c r="Q167" i="1"/>
  <c r="O167" i="1"/>
  <c r="V166" i="1"/>
  <c r="K166" i="1"/>
  <c r="U166" i="1" s="1"/>
  <c r="I166" i="1"/>
  <c r="L166" i="1" s="1"/>
  <c r="V165" i="1"/>
  <c r="K165" i="1"/>
  <c r="U165" i="1" s="1"/>
  <c r="I165" i="1"/>
  <c r="L165" i="1" s="1"/>
  <c r="V164" i="1"/>
  <c r="K164" i="1"/>
  <c r="U164" i="1" s="1"/>
  <c r="I164" i="1"/>
  <c r="L164" i="1" s="1"/>
  <c r="V162" i="1"/>
  <c r="K162" i="1"/>
  <c r="U162" i="1" s="1"/>
  <c r="I162" i="1"/>
  <c r="L162" i="1" s="1"/>
  <c r="V161" i="1"/>
  <c r="K161" i="1"/>
  <c r="U161" i="1" s="1"/>
  <c r="I161" i="1"/>
  <c r="L161" i="1" s="1"/>
  <c r="V160" i="1"/>
  <c r="K160" i="1"/>
  <c r="U160" i="1" s="1"/>
  <c r="I160" i="1"/>
  <c r="L160" i="1" s="1"/>
  <c r="S158" i="1"/>
  <c r="Q158" i="1"/>
  <c r="O158" i="1"/>
  <c r="V157" i="1"/>
  <c r="K157" i="1"/>
  <c r="U157" i="1" s="1"/>
  <c r="I157" i="1"/>
  <c r="L157" i="1" s="1"/>
  <c r="V156" i="1"/>
  <c r="K156" i="1"/>
  <c r="U156" i="1" s="1"/>
  <c r="I156" i="1"/>
  <c r="L156" i="1" s="1"/>
  <c r="V154" i="1"/>
  <c r="K154" i="1"/>
  <c r="U154" i="1" s="1"/>
  <c r="I154" i="1"/>
  <c r="L154" i="1" s="1"/>
  <c r="V153" i="1"/>
  <c r="K153" i="1"/>
  <c r="U153" i="1" s="1"/>
  <c r="I153" i="1"/>
  <c r="L153" i="1" s="1"/>
  <c r="V152" i="1"/>
  <c r="K152" i="1"/>
  <c r="U152" i="1" s="1"/>
  <c r="I152" i="1"/>
  <c r="L152" i="1" s="1"/>
  <c r="V151" i="1"/>
  <c r="K151" i="1"/>
  <c r="U151" i="1" s="1"/>
  <c r="I151" i="1"/>
  <c r="L151" i="1" s="1"/>
  <c r="S149" i="1"/>
  <c r="Q149" i="1"/>
  <c r="O149" i="1"/>
  <c r="V148" i="1"/>
  <c r="K148" i="1"/>
  <c r="U148" i="1" s="1"/>
  <c r="I148" i="1"/>
  <c r="L148" i="1" s="1"/>
  <c r="V147" i="1"/>
  <c r="K147" i="1"/>
  <c r="U147" i="1" s="1"/>
  <c r="I147" i="1"/>
  <c r="L147" i="1" s="1"/>
  <c r="V146" i="1"/>
  <c r="K146" i="1"/>
  <c r="U146" i="1" s="1"/>
  <c r="I146" i="1"/>
  <c r="L146" i="1" s="1"/>
  <c r="V145" i="1"/>
  <c r="K145" i="1"/>
  <c r="U145" i="1" s="1"/>
  <c r="I145" i="1"/>
  <c r="L145" i="1" s="1"/>
  <c r="V143" i="1"/>
  <c r="K143" i="1"/>
  <c r="U143" i="1" s="1"/>
  <c r="I143" i="1"/>
  <c r="L143" i="1" s="1"/>
  <c r="V142" i="1"/>
  <c r="K142" i="1"/>
  <c r="U142" i="1" s="1"/>
  <c r="I142" i="1"/>
  <c r="L142" i="1" s="1"/>
  <c r="S140" i="1"/>
  <c r="Q140" i="1"/>
  <c r="O140" i="1"/>
  <c r="V139" i="1"/>
  <c r="K139" i="1"/>
  <c r="U139" i="1" s="1"/>
  <c r="I139" i="1"/>
  <c r="L139" i="1" s="1"/>
  <c r="V138" i="1"/>
  <c r="K138" i="1"/>
  <c r="U138" i="1" s="1"/>
  <c r="I138" i="1"/>
  <c r="L138" i="1" s="1"/>
  <c r="V136" i="1"/>
  <c r="K136" i="1"/>
  <c r="U136" i="1" s="1"/>
  <c r="I136" i="1"/>
  <c r="L136" i="1" s="1"/>
  <c r="V135" i="1"/>
  <c r="K135" i="1"/>
  <c r="U135" i="1" s="1"/>
  <c r="I135" i="1"/>
  <c r="L135" i="1" s="1"/>
  <c r="V134" i="1"/>
  <c r="K134" i="1"/>
  <c r="U134" i="1" s="1"/>
  <c r="I134" i="1"/>
  <c r="L134" i="1" s="1"/>
  <c r="V133" i="1"/>
  <c r="K133" i="1"/>
  <c r="U133" i="1" s="1"/>
  <c r="I133" i="1"/>
  <c r="L133" i="1" s="1"/>
  <c r="S131" i="1"/>
  <c r="Q131" i="1"/>
  <c r="O131" i="1"/>
  <c r="V130" i="1"/>
  <c r="K130" i="1"/>
  <c r="U130" i="1" s="1"/>
  <c r="I130" i="1"/>
  <c r="L130" i="1" s="1"/>
  <c r="V129" i="1"/>
  <c r="K129" i="1"/>
  <c r="U129" i="1" s="1"/>
  <c r="I129" i="1"/>
  <c r="L129" i="1" s="1"/>
  <c r="V128" i="1"/>
  <c r="K128" i="1"/>
  <c r="U128" i="1" s="1"/>
  <c r="I128" i="1"/>
  <c r="L128" i="1" s="1"/>
  <c r="V126" i="1"/>
  <c r="K126" i="1"/>
  <c r="U126" i="1" s="1"/>
  <c r="I126" i="1"/>
  <c r="L126" i="1" s="1"/>
  <c r="V125" i="1"/>
  <c r="K125" i="1"/>
  <c r="U125" i="1" s="1"/>
  <c r="I125" i="1"/>
  <c r="L125" i="1" s="1"/>
  <c r="V124" i="1"/>
  <c r="K124" i="1"/>
  <c r="U124" i="1" s="1"/>
  <c r="I124" i="1"/>
  <c r="L124" i="1" s="1"/>
  <c r="S122" i="1"/>
  <c r="Q122" i="1"/>
  <c r="O122" i="1"/>
  <c r="V121" i="1"/>
  <c r="K121" i="1"/>
  <c r="U121" i="1" s="1"/>
  <c r="I121" i="1"/>
  <c r="L121" i="1" s="1"/>
  <c r="V120" i="1"/>
  <c r="K120" i="1"/>
  <c r="U120" i="1" s="1"/>
  <c r="I120" i="1"/>
  <c r="L120" i="1" s="1"/>
  <c r="V119" i="1"/>
  <c r="K119" i="1"/>
  <c r="U119" i="1" s="1"/>
  <c r="I119" i="1"/>
  <c r="L119" i="1" s="1"/>
  <c r="V117" i="1"/>
  <c r="K117" i="1"/>
  <c r="U117" i="1" s="1"/>
  <c r="I117" i="1"/>
  <c r="L117" i="1" s="1"/>
  <c r="V116" i="1"/>
  <c r="K116" i="1"/>
  <c r="U116" i="1" s="1"/>
  <c r="I116" i="1"/>
  <c r="L116" i="1" s="1"/>
  <c r="V115" i="1"/>
  <c r="K115" i="1"/>
  <c r="U115" i="1" s="1"/>
  <c r="I115" i="1"/>
  <c r="L115" i="1" s="1"/>
  <c r="S113" i="1"/>
  <c r="Q113" i="1"/>
  <c r="O113" i="1"/>
  <c r="V112" i="1"/>
  <c r="K112" i="1"/>
  <c r="T112" i="1" s="1"/>
  <c r="I112" i="1"/>
  <c r="L112" i="1" s="1"/>
  <c r="V111" i="1"/>
  <c r="K111" i="1"/>
  <c r="U111" i="1" s="1"/>
  <c r="I111" i="1"/>
  <c r="L111" i="1" s="1"/>
  <c r="V110" i="1"/>
  <c r="K110" i="1"/>
  <c r="U110" i="1" s="1"/>
  <c r="I110" i="1"/>
  <c r="L110" i="1" s="1"/>
  <c r="V108" i="1"/>
  <c r="K108" i="1"/>
  <c r="U108" i="1" s="1"/>
  <c r="I108" i="1"/>
  <c r="L108" i="1" s="1"/>
  <c r="V107" i="1"/>
  <c r="K107" i="1"/>
  <c r="U107" i="1" s="1"/>
  <c r="I107" i="1"/>
  <c r="L107" i="1" s="1"/>
  <c r="V106" i="1"/>
  <c r="K106" i="1"/>
  <c r="U106" i="1" s="1"/>
  <c r="I106" i="1"/>
  <c r="L106" i="1" s="1"/>
  <c r="S104" i="1"/>
  <c r="Q104" i="1"/>
  <c r="O104" i="1"/>
  <c r="V103" i="1"/>
  <c r="K103" i="1"/>
  <c r="U103" i="1" s="1"/>
  <c r="I103" i="1"/>
  <c r="L103" i="1" s="1"/>
  <c r="V102" i="1"/>
  <c r="K102" i="1"/>
  <c r="U102" i="1" s="1"/>
  <c r="I102" i="1"/>
  <c r="L102" i="1" s="1"/>
  <c r="V101" i="1"/>
  <c r="K101" i="1"/>
  <c r="U101" i="1" s="1"/>
  <c r="I101" i="1"/>
  <c r="L101" i="1" s="1"/>
  <c r="V97" i="1"/>
  <c r="K97" i="1"/>
  <c r="U97" i="1" s="1"/>
  <c r="I97" i="1"/>
  <c r="L97" i="1" s="1"/>
  <c r="S95" i="1"/>
  <c r="Q95" i="1"/>
  <c r="O95" i="1"/>
  <c r="V94" i="1"/>
  <c r="K94" i="1"/>
  <c r="U94" i="1" s="1"/>
  <c r="I94" i="1"/>
  <c r="L94" i="1" s="1"/>
  <c r="V93" i="1"/>
  <c r="K93" i="1"/>
  <c r="U93" i="1" s="1"/>
  <c r="I93" i="1"/>
  <c r="L93" i="1" s="1"/>
  <c r="V91" i="1"/>
  <c r="K91" i="1"/>
  <c r="U91" i="1" s="1"/>
  <c r="I91" i="1"/>
  <c r="L91" i="1" s="1"/>
  <c r="V90" i="1"/>
  <c r="K90" i="1"/>
  <c r="U90" i="1" s="1"/>
  <c r="I90" i="1"/>
  <c r="L90" i="1" s="1"/>
  <c r="V88" i="1"/>
  <c r="K88" i="1"/>
  <c r="U88" i="1" s="1"/>
  <c r="I88" i="1"/>
  <c r="L88" i="1" s="1"/>
  <c r="S86" i="1"/>
  <c r="Q86" i="1"/>
  <c r="O86" i="1"/>
  <c r="V85" i="1"/>
  <c r="K85" i="1"/>
  <c r="U85" i="1" s="1"/>
  <c r="I85" i="1"/>
  <c r="L85" i="1" s="1"/>
  <c r="V84" i="1"/>
  <c r="K84" i="1"/>
  <c r="U84" i="1" s="1"/>
  <c r="I84" i="1"/>
  <c r="L84" i="1" s="1"/>
  <c r="V82" i="1"/>
  <c r="K82" i="1"/>
  <c r="U82" i="1" s="1"/>
  <c r="I82" i="1"/>
  <c r="L82" i="1" s="1"/>
  <c r="V81" i="1"/>
  <c r="K81" i="1"/>
  <c r="U81" i="1" s="1"/>
  <c r="I81" i="1"/>
  <c r="L81" i="1" s="1"/>
  <c r="V80" i="1"/>
  <c r="K80" i="1"/>
  <c r="U80" i="1" s="1"/>
  <c r="I80" i="1"/>
  <c r="L80" i="1" s="1"/>
  <c r="V79" i="1"/>
  <c r="K79" i="1"/>
  <c r="U79" i="1" s="1"/>
  <c r="I79" i="1"/>
  <c r="L79" i="1" s="1"/>
  <c r="S77" i="1"/>
  <c r="Q77" i="1"/>
  <c r="O77" i="1"/>
  <c r="V76" i="1"/>
  <c r="K76" i="1"/>
  <c r="U76" i="1" s="1"/>
  <c r="I76" i="1"/>
  <c r="L76" i="1" s="1"/>
  <c r="V75" i="1"/>
  <c r="K75" i="1"/>
  <c r="U75" i="1" s="1"/>
  <c r="I75" i="1"/>
  <c r="L75" i="1" s="1"/>
  <c r="V73" i="1"/>
  <c r="K73" i="1"/>
  <c r="U73" i="1" s="1"/>
  <c r="I73" i="1"/>
  <c r="L73" i="1" s="1"/>
  <c r="V72" i="1"/>
  <c r="K72" i="1"/>
  <c r="U72" i="1" s="1"/>
  <c r="I72" i="1"/>
  <c r="L72" i="1" s="1"/>
  <c r="V71" i="1"/>
  <c r="K71" i="1"/>
  <c r="U71" i="1" s="1"/>
  <c r="I71" i="1"/>
  <c r="L71" i="1" s="1"/>
  <c r="V70" i="1"/>
  <c r="K70" i="1"/>
  <c r="U70" i="1" s="1"/>
  <c r="I70" i="1"/>
  <c r="L70" i="1" s="1"/>
  <c r="S68" i="1"/>
  <c r="Q68" i="1"/>
  <c r="O68" i="1"/>
  <c r="V67" i="1"/>
  <c r="K67" i="1"/>
  <c r="U67" i="1" s="1"/>
  <c r="I67" i="1"/>
  <c r="L67" i="1" s="1"/>
  <c r="V66" i="1"/>
  <c r="K66" i="1"/>
  <c r="U66" i="1" s="1"/>
  <c r="I66" i="1"/>
  <c r="L66" i="1" s="1"/>
  <c r="V64" i="1"/>
  <c r="K64" i="1"/>
  <c r="U64" i="1" s="1"/>
  <c r="I64" i="1"/>
  <c r="L64" i="1" s="1"/>
  <c r="V63" i="1"/>
  <c r="K63" i="1"/>
  <c r="U63" i="1" s="1"/>
  <c r="I63" i="1"/>
  <c r="L63" i="1" s="1"/>
  <c r="V62" i="1"/>
  <c r="K62" i="1"/>
  <c r="U62" i="1" s="1"/>
  <c r="I62" i="1"/>
  <c r="L62" i="1" s="1"/>
  <c r="V61" i="1"/>
  <c r="K61" i="1"/>
  <c r="U61" i="1" s="1"/>
  <c r="I61" i="1"/>
  <c r="L61" i="1" s="1"/>
  <c r="V58" i="1"/>
  <c r="K58" i="1"/>
  <c r="U58" i="1" s="1"/>
  <c r="I58" i="1"/>
  <c r="L58" i="1" s="1"/>
  <c r="V57" i="1"/>
  <c r="K57" i="1"/>
  <c r="U57" i="1" s="1"/>
  <c r="I57" i="1"/>
  <c r="L57" i="1" s="1"/>
  <c r="V56" i="1"/>
  <c r="K56" i="1"/>
  <c r="U56" i="1" s="1"/>
  <c r="I56" i="1"/>
  <c r="L56" i="1" s="1"/>
  <c r="V54" i="1"/>
  <c r="K54" i="1"/>
  <c r="U54" i="1" s="1"/>
  <c r="I54" i="1"/>
  <c r="L54" i="1" s="1"/>
  <c r="V53" i="1"/>
  <c r="K53" i="1"/>
  <c r="U53" i="1" s="1"/>
  <c r="I53" i="1"/>
  <c r="L53" i="1" s="1"/>
  <c r="V52" i="1"/>
  <c r="K52" i="1"/>
  <c r="U52" i="1" s="1"/>
  <c r="I52" i="1"/>
  <c r="L52" i="1" s="1"/>
  <c r="V49" i="1"/>
  <c r="K49" i="1"/>
  <c r="U49" i="1" s="1"/>
  <c r="I49" i="1"/>
  <c r="L49" i="1" s="1"/>
  <c r="V48" i="1"/>
  <c r="K48" i="1"/>
  <c r="U48" i="1" s="1"/>
  <c r="I48" i="1"/>
  <c r="L48" i="1" s="1"/>
  <c r="V47" i="1"/>
  <c r="K47" i="1"/>
  <c r="U47" i="1" s="1"/>
  <c r="I47" i="1"/>
  <c r="L47" i="1" s="1"/>
  <c r="V45" i="1"/>
  <c r="K45" i="1"/>
  <c r="U45" i="1" s="1"/>
  <c r="I45" i="1"/>
  <c r="L45" i="1" s="1"/>
  <c r="V43" i="1"/>
  <c r="K43" i="1"/>
  <c r="U43" i="1" s="1"/>
  <c r="I43" i="1"/>
  <c r="L43" i="1" s="1"/>
  <c r="V40" i="1"/>
  <c r="K40" i="1"/>
  <c r="U40" i="1" s="1"/>
  <c r="I40" i="1"/>
  <c r="L40" i="1" s="1"/>
  <c r="V39" i="1"/>
  <c r="K39" i="1"/>
  <c r="U39" i="1" s="1"/>
  <c r="I39" i="1"/>
  <c r="L39" i="1" s="1"/>
  <c r="V36" i="1"/>
  <c r="K36" i="1"/>
  <c r="U36" i="1" s="1"/>
  <c r="I36" i="1"/>
  <c r="L36" i="1" s="1"/>
  <c r="V35" i="1"/>
  <c r="K35" i="1"/>
  <c r="U35" i="1" s="1"/>
  <c r="I35" i="1"/>
  <c r="L35" i="1" s="1"/>
  <c r="V34" i="1"/>
  <c r="K34" i="1"/>
  <c r="U34" i="1" s="1"/>
  <c r="I34" i="1"/>
  <c r="L34" i="1" s="1"/>
  <c r="V31" i="1"/>
  <c r="K31" i="1"/>
  <c r="U31" i="1" s="1"/>
  <c r="I31" i="1"/>
  <c r="L31" i="1" s="1"/>
  <c r="V30" i="1"/>
  <c r="K30" i="1"/>
  <c r="U30" i="1" s="1"/>
  <c r="I30" i="1"/>
  <c r="L30" i="1" s="1"/>
  <c r="V29" i="1"/>
  <c r="K29" i="1"/>
  <c r="U29" i="1" s="1"/>
  <c r="I29" i="1"/>
  <c r="L29" i="1" s="1"/>
  <c r="K28" i="1"/>
  <c r="U28" i="1" s="1"/>
  <c r="I28" i="1"/>
  <c r="L28" i="1" s="1"/>
  <c r="V27" i="1"/>
  <c r="K27" i="1"/>
  <c r="U27" i="1" s="1"/>
  <c r="I27" i="1"/>
  <c r="L27" i="1" s="1"/>
  <c r="V25" i="1"/>
  <c r="K25" i="1"/>
  <c r="U25" i="1" s="1"/>
  <c r="I25" i="1"/>
  <c r="L25" i="1" s="1"/>
  <c r="U455" i="1" l="1"/>
  <c r="V275" i="1"/>
  <c r="T417" i="1"/>
  <c r="U203" i="1"/>
  <c r="U320" i="1"/>
  <c r="U437" i="1"/>
  <c r="U167" i="1"/>
  <c r="T413" i="1"/>
  <c r="T336" i="1"/>
  <c r="V104" i="1"/>
  <c r="V212" i="1"/>
  <c r="V230" i="1"/>
  <c r="V329" i="1"/>
  <c r="V122" i="1"/>
  <c r="T335" i="1"/>
  <c r="T354" i="1"/>
  <c r="V365" i="1"/>
  <c r="T376" i="1"/>
  <c r="V392" i="1"/>
  <c r="U401" i="1"/>
  <c r="V410" i="1"/>
  <c r="T350" i="1"/>
  <c r="V293" i="1"/>
  <c r="U302" i="1"/>
  <c r="V320" i="1"/>
  <c r="T369" i="1"/>
  <c r="T371" i="1"/>
  <c r="T326" i="1"/>
  <c r="T327" i="1"/>
  <c r="T260" i="1"/>
  <c r="T304" i="1"/>
  <c r="T262" i="1"/>
  <c r="T192" i="1"/>
  <c r="T174" i="1"/>
  <c r="T193" i="1"/>
  <c r="T175" i="1"/>
  <c r="T156" i="1"/>
  <c r="T110" i="1"/>
  <c r="T157" i="1"/>
  <c r="T111" i="1"/>
  <c r="U131" i="1"/>
  <c r="V140" i="1"/>
  <c r="U149" i="1"/>
  <c r="V86" i="1"/>
  <c r="V113" i="1"/>
  <c r="T45" i="1"/>
  <c r="U68" i="1"/>
  <c r="T35" i="1"/>
  <c r="T36" i="1"/>
  <c r="T39" i="1"/>
  <c r="T40" i="1"/>
  <c r="T54" i="1"/>
  <c r="T58" i="1"/>
  <c r="T66" i="1"/>
  <c r="V77" i="1"/>
  <c r="T80" i="1"/>
  <c r="T84" i="1"/>
  <c r="V95" i="1"/>
  <c r="T102" i="1"/>
  <c r="T106" i="1"/>
  <c r="T107" i="1"/>
  <c r="T126" i="1"/>
  <c r="T130" i="1"/>
  <c r="T145" i="1"/>
  <c r="T148" i="1"/>
  <c r="U158" i="1"/>
  <c r="T152" i="1"/>
  <c r="T153" i="1"/>
  <c r="U176" i="1"/>
  <c r="T170" i="1"/>
  <c r="T171" i="1"/>
  <c r="U194" i="1"/>
  <c r="T188" i="1"/>
  <c r="T189" i="1"/>
  <c r="T198" i="1"/>
  <c r="T202" i="1"/>
  <c r="T217" i="1"/>
  <c r="T220" i="1"/>
  <c r="T234" i="1"/>
  <c r="T238" i="1"/>
  <c r="T247" i="1"/>
  <c r="T264" i="1"/>
  <c r="T265" i="1"/>
  <c r="T279" i="1"/>
  <c r="T283" i="1"/>
  <c r="T323" i="1"/>
  <c r="T367" i="1"/>
  <c r="T373" i="1"/>
  <c r="T395" i="1"/>
  <c r="T396" i="1"/>
  <c r="T400" i="1"/>
  <c r="T425" i="1"/>
  <c r="T439" i="1"/>
  <c r="T443" i="1"/>
  <c r="T457" i="1"/>
  <c r="T461" i="1"/>
  <c r="T308" i="1"/>
  <c r="T380" i="1"/>
  <c r="T30" i="1"/>
  <c r="T31" i="1"/>
  <c r="T27" i="1"/>
  <c r="T28" i="1"/>
  <c r="U355" i="1"/>
  <c r="T355" i="1"/>
  <c r="T53" i="1"/>
  <c r="T57" i="1"/>
  <c r="T64" i="1"/>
  <c r="T79" i="1"/>
  <c r="T82" i="1"/>
  <c r="T97" i="1"/>
  <c r="T101" i="1"/>
  <c r="T125" i="1"/>
  <c r="T129" i="1"/>
  <c r="T143" i="1"/>
  <c r="T147" i="1"/>
  <c r="V158" i="1"/>
  <c r="V176" i="1"/>
  <c r="V194" i="1"/>
  <c r="T197" i="1"/>
  <c r="T201" i="1"/>
  <c r="T215" i="1"/>
  <c r="T219" i="1"/>
  <c r="T233" i="1"/>
  <c r="T237" i="1"/>
  <c r="T246" i="1"/>
  <c r="U263" i="1"/>
  <c r="T263" i="1"/>
  <c r="U328" i="1"/>
  <c r="T328" i="1"/>
  <c r="V419" i="1"/>
  <c r="U414" i="1"/>
  <c r="T414" i="1"/>
  <c r="T52" i="1"/>
  <c r="T56" i="1"/>
  <c r="T61" i="1"/>
  <c r="T67" i="1"/>
  <c r="U77" i="1"/>
  <c r="T81" i="1"/>
  <c r="T85" i="1"/>
  <c r="U95" i="1"/>
  <c r="T103" i="1"/>
  <c r="T124" i="1"/>
  <c r="T128" i="1"/>
  <c r="T142" i="1"/>
  <c r="T146" i="1"/>
  <c r="V167" i="1"/>
  <c r="V185" i="1"/>
  <c r="T196" i="1"/>
  <c r="T200" i="1"/>
  <c r="T214" i="1"/>
  <c r="T218" i="1"/>
  <c r="T232" i="1"/>
  <c r="T236" i="1"/>
  <c r="T245" i="1"/>
  <c r="U275" i="1"/>
  <c r="V302" i="1"/>
  <c r="U305" i="1"/>
  <c r="T305" i="1"/>
  <c r="U381" i="1"/>
  <c r="T381" i="1"/>
  <c r="U259" i="1"/>
  <c r="T259" i="1"/>
  <c r="V68" i="1"/>
  <c r="V131" i="1"/>
  <c r="V149" i="1"/>
  <c r="V203" i="1"/>
  <c r="V221" i="1"/>
  <c r="V239" i="1"/>
  <c r="U281" i="1"/>
  <c r="T281" i="1"/>
  <c r="V356" i="1"/>
  <c r="U351" i="1"/>
  <c r="T351" i="1"/>
  <c r="U185" i="1"/>
  <c r="U324" i="1"/>
  <c r="T324" i="1"/>
  <c r="U122" i="1"/>
  <c r="U140" i="1"/>
  <c r="U212" i="1"/>
  <c r="U230" i="1"/>
  <c r="U248" i="1"/>
  <c r="U257" i="1"/>
  <c r="U286" i="1"/>
  <c r="T286" i="1"/>
  <c r="U377" i="1"/>
  <c r="T377" i="1"/>
  <c r="U418" i="1"/>
  <c r="T418" i="1"/>
  <c r="U221" i="1"/>
  <c r="U239" i="1"/>
  <c r="T29" i="1"/>
  <c r="T34" i="1"/>
  <c r="T43" i="1"/>
  <c r="U86" i="1"/>
  <c r="U104" i="1"/>
  <c r="T108" i="1"/>
  <c r="T151" i="1"/>
  <c r="T154" i="1"/>
  <c r="T169" i="1"/>
  <c r="T173" i="1"/>
  <c r="T187" i="1"/>
  <c r="T191" i="1"/>
  <c r="U277" i="1"/>
  <c r="T277" i="1"/>
  <c r="U337" i="1"/>
  <c r="T337" i="1"/>
  <c r="T278" i="1"/>
  <c r="T282" i="1"/>
  <c r="T322" i="1"/>
  <c r="T349" i="1"/>
  <c r="T353" i="1"/>
  <c r="U374" i="1"/>
  <c r="T378" i="1"/>
  <c r="T382" i="1"/>
  <c r="V401" i="1"/>
  <c r="T412" i="1"/>
  <c r="T416" i="1"/>
  <c r="U446" i="1"/>
  <c r="U464" i="1"/>
  <c r="V311" i="1"/>
  <c r="V374" i="1"/>
  <c r="V446" i="1"/>
  <c r="V464" i="1"/>
  <c r="V266" i="1"/>
  <c r="V284" i="1"/>
  <c r="T295" i="1"/>
  <c r="T306" i="1"/>
  <c r="V347" i="1"/>
  <c r="T399" i="1"/>
  <c r="T421" i="1"/>
  <c r="T427" i="1"/>
  <c r="T442" i="1"/>
  <c r="T445" i="1"/>
  <c r="T459" i="1"/>
  <c r="T463" i="1"/>
  <c r="V428" i="1"/>
  <c r="V437" i="1"/>
  <c r="V455" i="1"/>
  <c r="V257" i="1"/>
  <c r="T309" i="1"/>
  <c r="T368" i="1"/>
  <c r="T372" i="1"/>
  <c r="V383" i="1"/>
  <c r="L392" i="1"/>
  <c r="T394" i="1"/>
  <c r="T398" i="1"/>
  <c r="T426" i="1"/>
  <c r="T440" i="1"/>
  <c r="T444" i="1"/>
  <c r="T458" i="1"/>
  <c r="T462" i="1"/>
  <c r="U428" i="1"/>
  <c r="N423" i="1"/>
  <c r="L428" i="1"/>
  <c r="N421" i="1"/>
  <c r="N422" i="1"/>
  <c r="N425" i="1"/>
  <c r="N426" i="1"/>
  <c r="T422" i="1"/>
  <c r="T423" i="1"/>
  <c r="N430" i="1"/>
  <c r="L437" i="1"/>
  <c r="N432" i="1"/>
  <c r="N435" i="1"/>
  <c r="N448" i="1"/>
  <c r="L455" i="1"/>
  <c r="N450" i="1"/>
  <c r="N453" i="1"/>
  <c r="N427" i="1"/>
  <c r="N431" i="1"/>
  <c r="N434" i="1"/>
  <c r="N436" i="1"/>
  <c r="L446" i="1"/>
  <c r="N439" i="1"/>
  <c r="N440" i="1"/>
  <c r="N442" i="1"/>
  <c r="N443" i="1"/>
  <c r="N444" i="1"/>
  <c r="N445" i="1"/>
  <c r="N449" i="1"/>
  <c r="N452" i="1"/>
  <c r="N454" i="1"/>
  <c r="L464" i="1"/>
  <c r="N457" i="1"/>
  <c r="N458" i="1"/>
  <c r="N459" i="1"/>
  <c r="N461" i="1"/>
  <c r="W461" i="1" s="1"/>
  <c r="N462" i="1"/>
  <c r="N463" i="1"/>
  <c r="W463" i="1" s="1"/>
  <c r="T430" i="1"/>
  <c r="T431" i="1"/>
  <c r="T432" i="1"/>
  <c r="T434" i="1"/>
  <c r="T435" i="1"/>
  <c r="T436" i="1"/>
  <c r="T448" i="1"/>
  <c r="T449" i="1"/>
  <c r="T450" i="1"/>
  <c r="T452" i="1"/>
  <c r="T453" i="1"/>
  <c r="T454" i="1"/>
  <c r="L383" i="1"/>
  <c r="N376" i="1"/>
  <c r="N377" i="1"/>
  <c r="N378" i="1"/>
  <c r="N380" i="1"/>
  <c r="N381" i="1"/>
  <c r="N382" i="1"/>
  <c r="U385" i="1"/>
  <c r="U386" i="1"/>
  <c r="N387" i="1"/>
  <c r="N390" i="1"/>
  <c r="L401" i="1"/>
  <c r="N394" i="1"/>
  <c r="N395" i="1"/>
  <c r="N396" i="1"/>
  <c r="N398" i="1"/>
  <c r="N399" i="1"/>
  <c r="N400" i="1"/>
  <c r="U410" i="1"/>
  <c r="N404" i="1"/>
  <c r="N407" i="1"/>
  <c r="N409" i="1"/>
  <c r="N385" i="1"/>
  <c r="N386" i="1"/>
  <c r="N389" i="1"/>
  <c r="N391" i="1"/>
  <c r="N403" i="1"/>
  <c r="L410" i="1"/>
  <c r="N405" i="1"/>
  <c r="N408" i="1"/>
  <c r="L419" i="1"/>
  <c r="N412" i="1"/>
  <c r="N413" i="1"/>
  <c r="N414" i="1"/>
  <c r="N416" i="1"/>
  <c r="N417" i="1"/>
  <c r="N418" i="1"/>
  <c r="T387" i="1"/>
  <c r="T389" i="1"/>
  <c r="T390" i="1"/>
  <c r="T391" i="1"/>
  <c r="T403" i="1"/>
  <c r="T404" i="1"/>
  <c r="T405" i="1"/>
  <c r="T407" i="1"/>
  <c r="T408" i="1"/>
  <c r="T409" i="1"/>
  <c r="U338" i="1"/>
  <c r="N332" i="1"/>
  <c r="N335" i="1"/>
  <c r="N336" i="1"/>
  <c r="N337" i="1"/>
  <c r="N331" i="1"/>
  <c r="L338" i="1"/>
  <c r="N334" i="1"/>
  <c r="T331" i="1"/>
  <c r="V338" i="1"/>
  <c r="T332" i="1"/>
  <c r="T334" i="1"/>
  <c r="U347" i="1"/>
  <c r="N341" i="1"/>
  <c r="N344" i="1"/>
  <c r="N346" i="1"/>
  <c r="L356" i="1"/>
  <c r="N349" i="1"/>
  <c r="N350" i="1"/>
  <c r="N351" i="1"/>
  <c r="N353" i="1"/>
  <c r="N354" i="1"/>
  <c r="W354" i="1" s="1"/>
  <c r="N355" i="1"/>
  <c r="U365" i="1"/>
  <c r="N359" i="1"/>
  <c r="N362" i="1"/>
  <c r="N364" i="1"/>
  <c r="N340" i="1"/>
  <c r="L347" i="1"/>
  <c r="N342" i="1"/>
  <c r="N345" i="1"/>
  <c r="N358" i="1"/>
  <c r="L365" i="1"/>
  <c r="N360" i="1"/>
  <c r="N363" i="1"/>
  <c r="L374" i="1"/>
  <c r="N367" i="1"/>
  <c r="N368" i="1"/>
  <c r="N369" i="1"/>
  <c r="N371" i="1"/>
  <c r="N372" i="1"/>
  <c r="N373" i="1"/>
  <c r="W373" i="1" s="1"/>
  <c r="T340" i="1"/>
  <c r="T341" i="1"/>
  <c r="T342" i="1"/>
  <c r="T344" i="1"/>
  <c r="T345" i="1"/>
  <c r="T346" i="1"/>
  <c r="T358" i="1"/>
  <c r="T359" i="1"/>
  <c r="T360" i="1"/>
  <c r="T362" i="1"/>
  <c r="T363" i="1"/>
  <c r="T364" i="1"/>
  <c r="L293" i="1"/>
  <c r="N286" i="1"/>
  <c r="N287" i="1"/>
  <c r="N288" i="1"/>
  <c r="T287" i="1"/>
  <c r="T288" i="1"/>
  <c r="N290" i="1"/>
  <c r="N292" i="1"/>
  <c r="N295" i="1"/>
  <c r="L302" i="1"/>
  <c r="N296" i="1"/>
  <c r="N301" i="1"/>
  <c r="L311" i="1"/>
  <c r="N304" i="1"/>
  <c r="N305" i="1"/>
  <c r="N306" i="1"/>
  <c r="N308" i="1"/>
  <c r="N309" i="1"/>
  <c r="N310" i="1"/>
  <c r="N313" i="1"/>
  <c r="L320" i="1"/>
  <c r="N315" i="1"/>
  <c r="N318" i="1"/>
  <c r="N291" i="1"/>
  <c r="N297" i="1"/>
  <c r="N300" i="1"/>
  <c r="N314" i="1"/>
  <c r="N317" i="1"/>
  <c r="N319" i="1"/>
  <c r="L329" i="1"/>
  <c r="N322" i="1"/>
  <c r="N323" i="1"/>
  <c r="N324" i="1"/>
  <c r="N326" i="1"/>
  <c r="W326" i="1" s="1"/>
  <c r="N327" i="1"/>
  <c r="N328" i="1"/>
  <c r="U290" i="1"/>
  <c r="U291" i="1"/>
  <c r="U292" i="1"/>
  <c r="T296" i="1"/>
  <c r="T297" i="1"/>
  <c r="T300" i="1"/>
  <c r="T301" i="1"/>
  <c r="U310" i="1"/>
  <c r="T313" i="1"/>
  <c r="T314" i="1"/>
  <c r="T315" i="1"/>
  <c r="T317" i="1"/>
  <c r="T318" i="1"/>
  <c r="T319" i="1"/>
  <c r="N241" i="1"/>
  <c r="L248" i="1"/>
  <c r="N243" i="1"/>
  <c r="N242" i="1"/>
  <c r="N245" i="1"/>
  <c r="N246" i="1"/>
  <c r="N247" i="1"/>
  <c r="T241" i="1"/>
  <c r="V248" i="1"/>
  <c r="T242" i="1"/>
  <c r="T243" i="1"/>
  <c r="N250" i="1"/>
  <c r="L257" i="1"/>
  <c r="N252" i="1"/>
  <c r="N255" i="1"/>
  <c r="N268" i="1"/>
  <c r="L275" i="1"/>
  <c r="N270" i="1"/>
  <c r="N273" i="1"/>
  <c r="N251" i="1"/>
  <c r="N254" i="1"/>
  <c r="N256" i="1"/>
  <c r="L266" i="1"/>
  <c r="N259" i="1"/>
  <c r="N260" i="1"/>
  <c r="N262" i="1"/>
  <c r="N263" i="1"/>
  <c r="N264" i="1"/>
  <c r="W264" i="1" s="1"/>
  <c r="N265" i="1"/>
  <c r="N269" i="1"/>
  <c r="N272" i="1"/>
  <c r="N274" i="1"/>
  <c r="L284" i="1"/>
  <c r="N277" i="1"/>
  <c r="N278" i="1"/>
  <c r="N279" i="1"/>
  <c r="N281" i="1"/>
  <c r="N282" i="1"/>
  <c r="N283" i="1"/>
  <c r="T250" i="1"/>
  <c r="T251" i="1"/>
  <c r="T252" i="1"/>
  <c r="T254" i="1"/>
  <c r="T255" i="1"/>
  <c r="T256" i="1"/>
  <c r="T268" i="1"/>
  <c r="W268" i="1" s="1"/>
  <c r="T269" i="1"/>
  <c r="T270" i="1"/>
  <c r="T272" i="1"/>
  <c r="W272" i="1" s="1"/>
  <c r="T273" i="1"/>
  <c r="T274" i="1"/>
  <c r="L203" i="1"/>
  <c r="N196" i="1"/>
  <c r="N197" i="1"/>
  <c r="N198" i="1"/>
  <c r="N200" i="1"/>
  <c r="N201" i="1"/>
  <c r="W201" i="1" s="1"/>
  <c r="N202" i="1"/>
  <c r="N205" i="1"/>
  <c r="L212" i="1"/>
  <c r="N207" i="1"/>
  <c r="N210" i="1"/>
  <c r="N223" i="1"/>
  <c r="L230" i="1"/>
  <c r="N225" i="1"/>
  <c r="N228" i="1"/>
  <c r="N206" i="1"/>
  <c r="N209" i="1"/>
  <c r="N211" i="1"/>
  <c r="L221" i="1"/>
  <c r="N214" i="1"/>
  <c r="N215" i="1"/>
  <c r="N217" i="1"/>
  <c r="N218" i="1"/>
  <c r="N219" i="1"/>
  <c r="N220" i="1"/>
  <c r="W220" i="1" s="1"/>
  <c r="N224" i="1"/>
  <c r="N227" i="1"/>
  <c r="N229" i="1"/>
  <c r="L239" i="1"/>
  <c r="N232" i="1"/>
  <c r="N233" i="1"/>
  <c r="N234" i="1"/>
  <c r="N236" i="1"/>
  <c r="N237" i="1"/>
  <c r="N238" i="1"/>
  <c r="T205" i="1"/>
  <c r="T206" i="1"/>
  <c r="T207" i="1"/>
  <c r="T209" i="1"/>
  <c r="T210" i="1"/>
  <c r="T211" i="1"/>
  <c r="T223" i="1"/>
  <c r="T224" i="1"/>
  <c r="T225" i="1"/>
  <c r="T227" i="1"/>
  <c r="W227" i="1" s="1"/>
  <c r="T228" i="1"/>
  <c r="T229" i="1"/>
  <c r="L158" i="1"/>
  <c r="N151" i="1"/>
  <c r="N152" i="1"/>
  <c r="N153" i="1"/>
  <c r="N154" i="1"/>
  <c r="N156" i="1"/>
  <c r="N157" i="1"/>
  <c r="N160" i="1"/>
  <c r="L167" i="1"/>
  <c r="N162" i="1"/>
  <c r="N165" i="1"/>
  <c r="N178" i="1"/>
  <c r="L185" i="1"/>
  <c r="N181" i="1"/>
  <c r="N183" i="1"/>
  <c r="N161" i="1"/>
  <c r="N164" i="1"/>
  <c r="N166" i="1"/>
  <c r="L176" i="1"/>
  <c r="N169" i="1"/>
  <c r="W169" i="1" s="1"/>
  <c r="N170" i="1"/>
  <c r="N171" i="1"/>
  <c r="N173" i="1"/>
  <c r="N174" i="1"/>
  <c r="W174" i="1" s="1"/>
  <c r="N175" i="1"/>
  <c r="N180" i="1"/>
  <c r="N182" i="1"/>
  <c r="N184" i="1"/>
  <c r="L194" i="1"/>
  <c r="N187" i="1"/>
  <c r="W187" i="1" s="1"/>
  <c r="N188" i="1"/>
  <c r="N189" i="1"/>
  <c r="W189" i="1" s="1"/>
  <c r="N191" i="1"/>
  <c r="N192" i="1"/>
  <c r="N193" i="1"/>
  <c r="T160" i="1"/>
  <c r="T161" i="1"/>
  <c r="T162" i="1"/>
  <c r="T164" i="1"/>
  <c r="T165" i="1"/>
  <c r="T166" i="1"/>
  <c r="T178" i="1"/>
  <c r="T180" i="1"/>
  <c r="T181" i="1"/>
  <c r="T182" i="1"/>
  <c r="W182" i="1" s="1"/>
  <c r="T183" i="1"/>
  <c r="T184" i="1"/>
  <c r="L113" i="1"/>
  <c r="N106" i="1"/>
  <c r="N107" i="1"/>
  <c r="W107" i="1" s="1"/>
  <c r="N108" i="1"/>
  <c r="N110" i="1"/>
  <c r="N111" i="1"/>
  <c r="N112" i="1"/>
  <c r="N115" i="1"/>
  <c r="L122" i="1"/>
  <c r="N117" i="1"/>
  <c r="N120" i="1"/>
  <c r="N133" i="1"/>
  <c r="L140" i="1"/>
  <c r="N135" i="1"/>
  <c r="N138" i="1"/>
  <c r="N116" i="1"/>
  <c r="N119" i="1"/>
  <c r="N121" i="1"/>
  <c r="L131" i="1"/>
  <c r="N124" i="1"/>
  <c r="N125" i="1"/>
  <c r="W125" i="1" s="1"/>
  <c r="N126" i="1"/>
  <c r="N128" i="1"/>
  <c r="N129" i="1"/>
  <c r="N130" i="1"/>
  <c r="N134" i="1"/>
  <c r="N136" i="1"/>
  <c r="N139" i="1"/>
  <c r="L149" i="1"/>
  <c r="N142" i="1"/>
  <c r="N143" i="1"/>
  <c r="N145" i="1"/>
  <c r="N146" i="1"/>
  <c r="W146" i="1" s="1"/>
  <c r="N147" i="1"/>
  <c r="N148" i="1"/>
  <c r="U112" i="1"/>
  <c r="T115" i="1"/>
  <c r="T116" i="1"/>
  <c r="T117" i="1"/>
  <c r="T119" i="1"/>
  <c r="T120" i="1"/>
  <c r="T121" i="1"/>
  <c r="W121" i="1" s="1"/>
  <c r="T133" i="1"/>
  <c r="T134" i="1"/>
  <c r="T135" i="1"/>
  <c r="T136" i="1"/>
  <c r="T138" i="1"/>
  <c r="T139" i="1"/>
  <c r="N63" i="1"/>
  <c r="N61" i="1"/>
  <c r="L68" i="1"/>
  <c r="N62" i="1"/>
  <c r="N64" i="1"/>
  <c r="N66" i="1"/>
  <c r="N67" i="1"/>
  <c r="W67" i="1" s="1"/>
  <c r="T62" i="1"/>
  <c r="T63" i="1"/>
  <c r="N70" i="1"/>
  <c r="L77" i="1"/>
  <c r="N72" i="1"/>
  <c r="N75" i="1"/>
  <c r="N88" i="1"/>
  <c r="L95" i="1"/>
  <c r="N90" i="1"/>
  <c r="N93" i="1"/>
  <c r="N71" i="1"/>
  <c r="N73" i="1"/>
  <c r="N76" i="1"/>
  <c r="L86" i="1"/>
  <c r="N79" i="1"/>
  <c r="N80" i="1"/>
  <c r="N81" i="1"/>
  <c r="N82" i="1"/>
  <c r="N84" i="1"/>
  <c r="N85" i="1"/>
  <c r="W85" i="1" s="1"/>
  <c r="N91" i="1"/>
  <c r="N94" i="1"/>
  <c r="L104" i="1"/>
  <c r="N97" i="1"/>
  <c r="N101" i="1"/>
  <c r="N102" i="1"/>
  <c r="W102" i="1" s="1"/>
  <c r="N103" i="1"/>
  <c r="T70" i="1"/>
  <c r="T71" i="1"/>
  <c r="T72" i="1"/>
  <c r="T73" i="1"/>
  <c r="T75" i="1"/>
  <c r="T76" i="1"/>
  <c r="T88" i="1"/>
  <c r="T90" i="1"/>
  <c r="T91" i="1"/>
  <c r="T93" i="1"/>
  <c r="T94" i="1"/>
  <c r="N52" i="1"/>
  <c r="N53" i="1"/>
  <c r="N54" i="1"/>
  <c r="N56" i="1"/>
  <c r="N57" i="1"/>
  <c r="N58" i="1"/>
  <c r="N48" i="1"/>
  <c r="N43" i="1"/>
  <c r="N45" i="1"/>
  <c r="N47" i="1"/>
  <c r="N49" i="1"/>
  <c r="T47" i="1"/>
  <c r="T48" i="1"/>
  <c r="T49" i="1"/>
  <c r="N34" i="1"/>
  <c r="N35" i="1"/>
  <c r="N36" i="1"/>
  <c r="N39" i="1"/>
  <c r="W39" i="1" s="1"/>
  <c r="N40" i="1"/>
  <c r="N25" i="1"/>
  <c r="N27" i="1"/>
  <c r="N28" i="1"/>
  <c r="N29" i="1"/>
  <c r="N30" i="1"/>
  <c r="N31" i="1"/>
  <c r="W452" i="1" l="1"/>
  <c r="W457" i="1"/>
  <c r="W262" i="1"/>
  <c r="W336" i="1"/>
  <c r="W323" i="1"/>
  <c r="W378" i="1"/>
  <c r="W427" i="1"/>
  <c r="W283" i="1"/>
  <c r="W35" i="1"/>
  <c r="W215" i="1"/>
  <c r="W214" i="1"/>
  <c r="W196" i="1"/>
  <c r="W278" i="1"/>
  <c r="W265" i="1"/>
  <c r="W322" i="1"/>
  <c r="W350" i="1"/>
  <c r="W417" i="1"/>
  <c r="W443" i="1"/>
  <c r="W308" i="1"/>
  <c r="W143" i="1"/>
  <c r="W156" i="1"/>
  <c r="W218" i="1"/>
  <c r="W396" i="1"/>
  <c r="W459" i="1"/>
  <c r="W260" i="1"/>
  <c r="W376" i="1"/>
  <c r="W263" i="1"/>
  <c r="W82" i="1"/>
  <c r="W279" i="1"/>
  <c r="W444" i="1"/>
  <c r="W30" i="1"/>
  <c r="W416" i="1"/>
  <c r="W399" i="1"/>
  <c r="W380" i="1"/>
  <c r="W426" i="1"/>
  <c r="W233" i="1"/>
  <c r="W269" i="1"/>
  <c r="W367" i="1"/>
  <c r="W130" i="1"/>
  <c r="W238" i="1"/>
  <c r="W274" i="1"/>
  <c r="W327" i="1"/>
  <c r="W372" i="1"/>
  <c r="W355" i="1"/>
  <c r="W337" i="1"/>
  <c r="W414" i="1"/>
  <c r="W440" i="1"/>
  <c r="W425" i="1"/>
  <c r="W413" i="1"/>
  <c r="W439" i="1"/>
  <c r="W43" i="1"/>
  <c r="W53" i="1"/>
  <c r="W80" i="1"/>
  <c r="W64" i="1"/>
  <c r="W148" i="1"/>
  <c r="W128" i="1"/>
  <c r="W110" i="1"/>
  <c r="W192" i="1"/>
  <c r="W171" i="1"/>
  <c r="W153" i="1"/>
  <c r="W236" i="1"/>
  <c r="W198" i="1"/>
  <c r="W281" i="1"/>
  <c r="W247" i="1"/>
  <c r="W324" i="1"/>
  <c r="W305" i="1"/>
  <c r="W369" i="1"/>
  <c r="W353" i="1"/>
  <c r="W335" i="1"/>
  <c r="W458" i="1"/>
  <c r="W421" i="1"/>
  <c r="W412" i="1"/>
  <c r="W445" i="1"/>
  <c r="U383" i="1"/>
  <c r="W394" i="1"/>
  <c r="W462" i="1"/>
  <c r="W442" i="1"/>
  <c r="T464" i="1"/>
  <c r="U419" i="1"/>
  <c r="T428" i="1"/>
  <c r="W422" i="1"/>
  <c r="W418" i="1"/>
  <c r="W400" i="1"/>
  <c r="W398" i="1"/>
  <c r="W395" i="1"/>
  <c r="W381" i="1"/>
  <c r="W432" i="1"/>
  <c r="W386" i="1"/>
  <c r="W409" i="1"/>
  <c r="W391" i="1"/>
  <c r="W382" i="1"/>
  <c r="W377" i="1"/>
  <c r="W27" i="1"/>
  <c r="W40" i="1"/>
  <c r="W36" i="1"/>
  <c r="W34" i="1"/>
  <c r="W52" i="1"/>
  <c r="W103" i="1"/>
  <c r="W101" i="1"/>
  <c r="W84" i="1"/>
  <c r="W147" i="1"/>
  <c r="W129" i="1"/>
  <c r="W108" i="1"/>
  <c r="W193" i="1"/>
  <c r="W191" i="1"/>
  <c r="W188" i="1"/>
  <c r="W173" i="1"/>
  <c r="W157" i="1"/>
  <c r="W154" i="1"/>
  <c r="W152" i="1"/>
  <c r="W234" i="1"/>
  <c r="W217" i="1"/>
  <c r="W200" i="1"/>
  <c r="W197" i="1"/>
  <c r="W282" i="1"/>
  <c r="W259" i="1"/>
  <c r="W246" i="1"/>
  <c r="U311" i="1"/>
  <c r="W328" i="1"/>
  <c r="W304" i="1"/>
  <c r="W371" i="1"/>
  <c r="W368" i="1"/>
  <c r="W351" i="1"/>
  <c r="W349" i="1"/>
  <c r="T374" i="1"/>
  <c r="U356" i="1"/>
  <c r="W319" i="1"/>
  <c r="W309" i="1"/>
  <c r="W306" i="1"/>
  <c r="W286" i="1"/>
  <c r="U329" i="1"/>
  <c r="U266" i="1"/>
  <c r="W314" i="1"/>
  <c r="W295" i="1"/>
  <c r="T311" i="1"/>
  <c r="W300" i="1"/>
  <c r="W277" i="1"/>
  <c r="U284" i="1"/>
  <c r="W252" i="1"/>
  <c r="W31" i="1"/>
  <c r="W45" i="1"/>
  <c r="W57" i="1"/>
  <c r="W54" i="1"/>
  <c r="W81" i="1"/>
  <c r="W79" i="1"/>
  <c r="W66" i="1"/>
  <c r="W145" i="1"/>
  <c r="W142" i="1"/>
  <c r="W126" i="1"/>
  <c r="W124" i="1"/>
  <c r="W111" i="1"/>
  <c r="W106" i="1"/>
  <c r="W175" i="1"/>
  <c r="W170" i="1"/>
  <c r="W207" i="1"/>
  <c r="W237" i="1"/>
  <c r="W232" i="1"/>
  <c r="W219" i="1"/>
  <c r="W202" i="1"/>
  <c r="W245" i="1"/>
  <c r="W211" i="1"/>
  <c r="W206" i="1"/>
  <c r="W151" i="1"/>
  <c r="W165" i="1"/>
  <c r="W138" i="1"/>
  <c r="W91" i="1"/>
  <c r="W72" i="1"/>
  <c r="T113" i="1"/>
  <c r="W88" i="1"/>
  <c r="W28" i="1"/>
  <c r="W25" i="1"/>
  <c r="W58" i="1"/>
  <c r="W56" i="1"/>
  <c r="W62" i="1"/>
  <c r="W49" i="1"/>
  <c r="W48" i="1"/>
  <c r="W94" i="1"/>
  <c r="W73" i="1"/>
  <c r="T68" i="1"/>
  <c r="N68" i="1"/>
  <c r="W119" i="1"/>
  <c r="W139" i="1"/>
  <c r="W120" i="1"/>
  <c r="W166" i="1"/>
  <c r="W161" i="1"/>
  <c r="W178" i="1"/>
  <c r="W162" i="1"/>
  <c r="W229" i="1"/>
  <c r="W209" i="1"/>
  <c r="W255" i="1"/>
  <c r="W250" i="1"/>
  <c r="W241" i="1"/>
  <c r="W317" i="1"/>
  <c r="W297" i="1"/>
  <c r="W310" i="1"/>
  <c r="W292" i="1"/>
  <c r="W360" i="1"/>
  <c r="N347" i="1"/>
  <c r="W346" i="1"/>
  <c r="W334" i="1"/>
  <c r="W332" i="1"/>
  <c r="W389" i="1"/>
  <c r="W407" i="1"/>
  <c r="W436" i="1"/>
  <c r="W431" i="1"/>
  <c r="W435" i="1"/>
  <c r="T446" i="1"/>
  <c r="T401" i="1"/>
  <c r="T176" i="1"/>
  <c r="W75" i="1"/>
  <c r="W135" i="1"/>
  <c r="W133" i="1"/>
  <c r="W117" i="1"/>
  <c r="W115" i="1"/>
  <c r="W205" i="1"/>
  <c r="W254" i="1"/>
  <c r="W291" i="1"/>
  <c r="W301" i="1"/>
  <c r="W290" i="1"/>
  <c r="W287" i="1"/>
  <c r="W423" i="1"/>
  <c r="T284" i="1"/>
  <c r="T383" i="1"/>
  <c r="W448" i="1"/>
  <c r="W90" i="1"/>
  <c r="W180" i="1"/>
  <c r="W228" i="1"/>
  <c r="W270" i="1"/>
  <c r="W243" i="1"/>
  <c r="U293" i="1"/>
  <c r="W315" i="1"/>
  <c r="W296" i="1"/>
  <c r="W345" i="1"/>
  <c r="W363" i="1"/>
  <c r="N338" i="1"/>
  <c r="W405" i="1"/>
  <c r="W404" i="1"/>
  <c r="W449" i="1"/>
  <c r="W450" i="1"/>
  <c r="W76" i="1"/>
  <c r="W136" i="1"/>
  <c r="W184" i="1"/>
  <c r="W164" i="1"/>
  <c r="W160" i="1"/>
  <c r="W224" i="1"/>
  <c r="W256" i="1"/>
  <c r="W342" i="1"/>
  <c r="W364" i="1"/>
  <c r="W344" i="1"/>
  <c r="W454" i="1"/>
  <c r="W434" i="1"/>
  <c r="W116" i="1"/>
  <c r="W134" i="1"/>
  <c r="T302" i="1"/>
  <c r="W362" i="1"/>
  <c r="W341" i="1"/>
  <c r="T392" i="1"/>
  <c r="W390" i="1"/>
  <c r="W430" i="1"/>
  <c r="W225" i="1"/>
  <c r="W71" i="1"/>
  <c r="W63" i="1"/>
  <c r="W183" i="1"/>
  <c r="W251" i="1"/>
  <c r="W359" i="1"/>
  <c r="W387" i="1"/>
  <c r="W47" i="1"/>
  <c r="W93" i="1"/>
  <c r="W112" i="1"/>
  <c r="W181" i="1"/>
  <c r="W210" i="1"/>
  <c r="W273" i="1"/>
  <c r="W242" i="1"/>
  <c r="W318" i="1"/>
  <c r="W288" i="1"/>
  <c r="W408" i="1"/>
  <c r="W453" i="1"/>
  <c r="T266" i="1"/>
  <c r="T221" i="1"/>
  <c r="T149" i="1"/>
  <c r="T203" i="1"/>
  <c r="T131" i="1"/>
  <c r="T419" i="1"/>
  <c r="T356" i="1"/>
  <c r="T158" i="1"/>
  <c r="T104" i="1"/>
  <c r="T329" i="1"/>
  <c r="T239" i="1"/>
  <c r="T194" i="1"/>
  <c r="T86" i="1"/>
  <c r="T455" i="1"/>
  <c r="T437" i="1"/>
  <c r="N446" i="1"/>
  <c r="N455" i="1"/>
  <c r="N428" i="1"/>
  <c r="N464" i="1"/>
  <c r="N437" i="1"/>
  <c r="N419" i="1"/>
  <c r="N410" i="1"/>
  <c r="N392" i="1"/>
  <c r="N401" i="1"/>
  <c r="W385" i="1"/>
  <c r="T410" i="1"/>
  <c r="W403" i="1"/>
  <c r="U392" i="1"/>
  <c r="N383" i="1"/>
  <c r="N374" i="1"/>
  <c r="N365" i="1"/>
  <c r="W340" i="1"/>
  <c r="N356" i="1"/>
  <c r="W331" i="1"/>
  <c r="T365" i="1"/>
  <c r="T347" i="1"/>
  <c r="W358" i="1"/>
  <c r="T338" i="1"/>
  <c r="N320" i="1"/>
  <c r="N311" i="1"/>
  <c r="T320" i="1"/>
  <c r="N329" i="1"/>
  <c r="W313" i="1"/>
  <c r="N302" i="1"/>
  <c r="T293" i="1"/>
  <c r="N293" i="1"/>
  <c r="T275" i="1"/>
  <c r="T257" i="1"/>
  <c r="N266" i="1"/>
  <c r="N275" i="1"/>
  <c r="T248" i="1"/>
  <c r="N248" i="1"/>
  <c r="N284" i="1"/>
  <c r="N257" i="1"/>
  <c r="T230" i="1"/>
  <c r="T212" i="1"/>
  <c r="N221" i="1"/>
  <c r="N230" i="1"/>
  <c r="N239" i="1"/>
  <c r="W223" i="1"/>
  <c r="N212" i="1"/>
  <c r="N203" i="1"/>
  <c r="T185" i="1"/>
  <c r="T167" i="1"/>
  <c r="N176" i="1"/>
  <c r="N185" i="1"/>
  <c r="N194" i="1"/>
  <c r="N167" i="1"/>
  <c r="N158" i="1"/>
  <c r="T140" i="1"/>
  <c r="T122" i="1"/>
  <c r="N149" i="1"/>
  <c r="N122" i="1"/>
  <c r="U113" i="1"/>
  <c r="N131" i="1"/>
  <c r="N140" i="1"/>
  <c r="N113" i="1"/>
  <c r="N104" i="1"/>
  <c r="N77" i="1"/>
  <c r="T95" i="1"/>
  <c r="T77" i="1"/>
  <c r="W97" i="1"/>
  <c r="N86" i="1"/>
  <c r="N95" i="1"/>
  <c r="W70" i="1"/>
  <c r="W61" i="1"/>
  <c r="S59" i="1"/>
  <c r="Q59" i="1"/>
  <c r="O59" i="1"/>
  <c r="W104" i="1" l="1"/>
  <c r="W329" i="1"/>
  <c r="W374" i="1"/>
  <c r="W464" i="1"/>
  <c r="W266" i="1"/>
  <c r="W176" i="1"/>
  <c r="W401" i="1"/>
  <c r="W356" i="1"/>
  <c r="W221" i="1"/>
  <c r="W194" i="1"/>
  <c r="W419" i="1"/>
  <c r="W383" i="1"/>
  <c r="W446" i="1"/>
  <c r="W428" i="1"/>
  <c r="W86" i="1"/>
  <c r="W284" i="1"/>
  <c r="W410" i="1"/>
  <c r="W365" i="1"/>
  <c r="W338" i="1"/>
  <c r="W347" i="1"/>
  <c r="W311" i="1"/>
  <c r="W158" i="1"/>
  <c r="W203" i="1"/>
  <c r="W131" i="1"/>
  <c r="W149" i="1"/>
  <c r="W302" i="1"/>
  <c r="W293" i="1"/>
  <c r="W113" i="1"/>
  <c r="W257" i="1"/>
  <c r="W275" i="1"/>
  <c r="W248" i="1"/>
  <c r="W239" i="1"/>
  <c r="W140" i="1"/>
  <c r="W212" i="1"/>
  <c r="W185" i="1"/>
  <c r="W167" i="1"/>
  <c r="W122" i="1"/>
  <c r="W77" i="1"/>
  <c r="W95" i="1"/>
  <c r="W437" i="1"/>
  <c r="W455" i="1"/>
  <c r="W320" i="1"/>
  <c r="W68" i="1"/>
  <c r="W392" i="1"/>
  <c r="W230" i="1"/>
  <c r="V59" i="1"/>
  <c r="L59" i="1"/>
  <c r="U59" i="1"/>
  <c r="S50" i="1"/>
  <c r="Q50" i="1"/>
  <c r="O50" i="1"/>
  <c r="S41" i="1"/>
  <c r="Q41" i="1"/>
  <c r="O41" i="1"/>
  <c r="S32" i="1"/>
  <c r="Q32" i="1"/>
  <c r="O32" i="1"/>
  <c r="S23" i="1"/>
  <c r="Q23" i="1"/>
  <c r="O23" i="1"/>
  <c r="O466" i="1" l="1"/>
  <c r="S466" i="1"/>
  <c r="Q466" i="1"/>
  <c r="U32" i="1"/>
  <c r="T59" i="1"/>
  <c r="N59" i="1"/>
  <c r="W59" i="1"/>
  <c r="V50" i="1"/>
  <c r="V41" i="1"/>
  <c r="V32" i="1"/>
  <c r="L50" i="1"/>
  <c r="U41" i="1"/>
  <c r="L41" i="1"/>
  <c r="L32" i="1"/>
  <c r="U50" i="1" l="1"/>
  <c r="T41" i="1"/>
  <c r="T32" i="1"/>
  <c r="T50" i="1"/>
  <c r="N50" i="1"/>
  <c r="N41" i="1"/>
  <c r="N32" i="1"/>
  <c r="T16" i="1"/>
  <c r="K17" i="1"/>
  <c r="U17" i="1" s="1"/>
  <c r="K18" i="1"/>
  <c r="T18" i="1" s="1"/>
  <c r="K20" i="1"/>
  <c r="T20" i="1" s="1"/>
  <c r="K21" i="1"/>
  <c r="U21" i="1" s="1"/>
  <c r="K22" i="1"/>
  <c r="U22" i="1" s="1"/>
  <c r="W41" i="1" l="1"/>
  <c r="W50" i="1"/>
  <c r="U16" i="1"/>
  <c r="U18" i="1"/>
  <c r="U20" i="1"/>
  <c r="T17" i="1"/>
  <c r="T22" i="1"/>
  <c r="T21" i="1"/>
  <c r="V17" i="1"/>
  <c r="V16" i="1"/>
  <c r="V18" i="1"/>
  <c r="V20" i="1"/>
  <c r="V21" i="1"/>
  <c r="V22" i="1"/>
  <c r="I17" i="1"/>
  <c r="I18" i="1"/>
  <c r="I20" i="1"/>
  <c r="I21" i="1"/>
  <c r="I22" i="1"/>
  <c r="I16" i="1"/>
  <c r="L16" i="1" s="1"/>
  <c r="T23" i="1" l="1"/>
  <c r="V23" i="1"/>
  <c r="U23" i="1"/>
  <c r="V466" i="1" l="1"/>
  <c r="U466" i="1"/>
  <c r="R13" i="20" s="1"/>
  <c r="T466" i="1"/>
  <c r="Q13" i="20" s="1"/>
  <c r="L18" i="1"/>
  <c r="N18" i="1" s="1"/>
  <c r="L20" i="1"/>
  <c r="N20" i="1" s="1"/>
  <c r="L22" i="1"/>
  <c r="L17" i="1"/>
  <c r="L21" i="1"/>
  <c r="N21" i="1" s="1"/>
  <c r="N17" i="1" l="1"/>
  <c r="W17" i="1" s="1"/>
  <c r="L23" i="1"/>
  <c r="N22" i="1"/>
  <c r="W22" i="1" s="1"/>
  <c r="W20" i="1"/>
  <c r="N16" i="1"/>
  <c r="W16" i="1" s="1"/>
  <c r="W18" i="1"/>
  <c r="W21" i="1"/>
  <c r="L466" i="1" l="1"/>
  <c r="K13" i="20" s="1"/>
  <c r="W23" i="1"/>
  <c r="N23" i="1"/>
  <c r="N466" i="1" s="1"/>
  <c r="M13" i="20" s="1"/>
  <c r="W466" i="1" l="1"/>
  <c r="T13" i="20" s="1"/>
</calcChain>
</file>

<file path=xl/comments1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H13" authorId="0" shapeId="0">
      <text>
        <r>
          <rPr>
            <sz val="12"/>
            <color indexed="8"/>
            <rFont val="Tahoma"/>
            <family val="2"/>
          </rPr>
          <t>hier t eintragen, wenn nicht das ganze Monat betroffen ist, für dieses Monat eine eigene Zeile verwenden</t>
        </r>
      </text>
    </comment>
  </commentList>
</comments>
</file>

<file path=xl/sharedStrings.xml><?xml version="1.0" encoding="utf-8"?>
<sst xmlns="http://schemas.openxmlformats.org/spreadsheetml/2006/main" count="1284" uniqueCount="192">
  <si>
    <t>t</t>
  </si>
  <si>
    <t>Summe</t>
  </si>
  <si>
    <t>Projektname:</t>
  </si>
  <si>
    <t>Projektnummer:</t>
  </si>
  <si>
    <t>Familienname</t>
  </si>
  <si>
    <t>Vorname</t>
  </si>
  <si>
    <t>SV-Nr.</t>
  </si>
  <si>
    <t>SV-Nr.:</t>
  </si>
  <si>
    <t>Die SV-Nummer umfasst die Vorzahl und das Geburtsdatum (z.B. 4064 231268).</t>
  </si>
  <si>
    <t xml:space="preserve">WICHTIG: </t>
  </si>
  <si>
    <t>In die 1. Zeile ist in dieser Spalte somit "2." einzutragen, in die 2. Zeile "3.".</t>
  </si>
  <si>
    <t xml:space="preserve">Berechnungs-
zeitraum </t>
  </si>
  <si>
    <t>Beginn</t>
  </si>
  <si>
    <t>Ende</t>
  </si>
  <si>
    <t>t:</t>
  </si>
  <si>
    <t>WICHTIG:</t>
  </si>
  <si>
    <t>SV-Beitrag</t>
  </si>
  <si>
    <t>K</t>
  </si>
  <si>
    <t>U</t>
  </si>
  <si>
    <t>Anzahl
Tage/
Monate</t>
  </si>
  <si>
    <t>Anzahl Tage/Monat:</t>
  </si>
  <si>
    <t>Diese Spalte ist NICHT händisch von Ihnen auszufüllen!</t>
  </si>
  <si>
    <t>zustehende 
Beihilfe</t>
  </si>
  <si>
    <t>zustehende Beihilfe:</t>
  </si>
  <si>
    <t>In nicht vollen Monaten wird der zustehende Anteil automatisch berechnet.</t>
  </si>
  <si>
    <t>Beihilfe
für diesen
Zeitraum</t>
  </si>
  <si>
    <t>%-Satz</t>
  </si>
  <si>
    <t>Betrag</t>
  </si>
  <si>
    <t>Summen</t>
  </si>
  <si>
    <t xml:space="preserve">Lehr-
jahr </t>
  </si>
  <si>
    <t>Jahr</t>
  </si>
  <si>
    <t>KZ49</t>
  </si>
  <si>
    <t>KZ40</t>
  </si>
  <si>
    <t>K
&gt; 42 T.</t>
  </si>
  <si>
    <t>Abzug Fehltage
in €</t>
  </si>
  <si>
    <t>Zuschuss
zum KG
in €</t>
  </si>
  <si>
    <t>Fehltage - Anzahl und Tagsätze</t>
  </si>
  <si>
    <t>Beihilfe für diesen Zeitraum:</t>
  </si>
  <si>
    <t>SV-Beitrag:</t>
  </si>
  <si>
    <t>%-Satz:</t>
  </si>
  <si>
    <t>Betrag:</t>
  </si>
  <si>
    <t>Erklärung der Spaltenüberschriften</t>
  </si>
  <si>
    <t>auch der neue Name anzuführen.</t>
  </si>
  <si>
    <t>Es ist zu erfassen, in welchem INHALTLICHEN Lehrjahr (1., 2., 3. oder 4.) sich die_der Teil-</t>
  </si>
  <si>
    <t>nehmer_in zu Beginn dieses Kurses befand.</t>
  </si>
  <si>
    <t>Wechselt ein_e Teilnehmer_in während dieses Kurses ins inhaltlich 3. Lehr-</t>
  </si>
  <si>
    <t xml:space="preserve">jahr (und bekommt somit die erhöhte Ausbildungsbeihilfe), ist eine neue </t>
  </si>
  <si>
    <t>Zeile zu beginnen.</t>
  </si>
  <si>
    <t xml:space="preserve">Für den Wechsel vom 1. ins 2. oder vom 3. ins 4. Lehrjahr ist keine neue Zeile </t>
  </si>
  <si>
    <t xml:space="preserve">zu beginnen, da damit keine Änderung bei der Ausbildungsbeihilfenhöhe </t>
  </si>
  <si>
    <t>verbunden ist.</t>
  </si>
  <si>
    <t xml:space="preserve">Für Monate, die ein_e Teilnehmer_in zur Gänze in diesem Kurs verbracht hat, erfolgt </t>
  </si>
  <si>
    <t>keine Eintragung.</t>
  </si>
  <si>
    <t xml:space="preserve">Das Formular errechnet automatisch, wie viele Tage (in nicht vollen Teilnahmemonaten) </t>
  </si>
  <si>
    <t>bzw. wie viele zur Gänze im Kurs verbrachte Monate mit der der_dem Teilnehmer_in zu-</t>
  </si>
  <si>
    <t>stehenden Ausbildungsbeihilfe multipliziert werden.</t>
  </si>
  <si>
    <t>Hier ist einzutragen, welchen Betrag ein_e Teilnehmer_in während des in der Zeile ange-</t>
  </si>
  <si>
    <t>führten Zeitraums erhalten hat. Es ist der volle (für einen ganzen Monat) zustehende Be-</t>
  </si>
  <si>
    <t>trag anzuführen.</t>
  </si>
  <si>
    <t xml:space="preserve">Das Formular errechnet automatisch die Höhe der zustehenden Ausbildungsbeihilfe für </t>
  </si>
  <si>
    <t>den zuvor von Ihnen erfassten Zeitraum.</t>
  </si>
  <si>
    <t>Das Formular errechnet automatisch die SV-Höhe für den zuvor von Ihnen erfassten Zeit-</t>
  </si>
  <si>
    <t>raum.</t>
  </si>
  <si>
    <t>Familienname:</t>
  </si>
  <si>
    <t xml:space="preserve">Ändert sich bei einem_r Teilnehmer_in während des Kurses der Name, sind sowohl der alte als </t>
  </si>
  <si>
    <t>Vorname:</t>
  </si>
  <si>
    <t>Hier ist der Familienname des_r Teilnehmers_in zu erfassen.</t>
  </si>
  <si>
    <t>Hier ist der Vorname des_r Teilnehmers_in zu erfassen.</t>
  </si>
  <si>
    <t>Lehrjahr:</t>
  </si>
  <si>
    <t>Berechnungszeitraum:</t>
  </si>
  <si>
    <t>Beginn:</t>
  </si>
  <si>
    <t>Ende:</t>
  </si>
  <si>
    <t xml:space="preserve">Hier ist bei allen Ausbildungsjahren das Eintrittsdatum in den abzurechnenden Kurs einzutra- </t>
  </si>
  <si>
    <t>gen.</t>
  </si>
  <si>
    <t>Hier ist bei allen Ausbildungsjahren der letzte Tag anzugeben, an dem jemand am abzurechnen-</t>
  </si>
  <si>
    <t xml:space="preserve">den Kurs teilgenommen hat (kann auch ein Sonntag sein). </t>
  </si>
  <si>
    <t>Fehltage - Anzahl und Tagsätze:</t>
  </si>
  <si>
    <t xml:space="preserve">Hier sind alle Krankenstandstage (ab dem 4. aufeinanderfolgenden Tag) einzutragen, an </t>
  </si>
  <si>
    <t xml:space="preserve">denen ein_e Teilnehmer_in im Berechnungszeitraum wegen Krankheit (= Krankmeldung </t>
  </si>
  <si>
    <t>durch einen Arzt) abwesend war.</t>
  </si>
  <si>
    <t xml:space="preserve">Bei längeren (durchgehenden) Krankenständen sind hier die Krankenstandstage bis inkl. </t>
  </si>
  <si>
    <t>des 42. K-Tages zu erfassen.</t>
  </si>
  <si>
    <t>Im Pulldown-Menü ist der Zuschuss zum Krankengeld auszuwählen, der für jene in der</t>
  </si>
  <si>
    <t>Spalte "K &lt; 42 T." angeführten Tage von Ihnen ausbezahlt wurde.</t>
  </si>
  <si>
    <t>K &gt; 42 T.:</t>
  </si>
  <si>
    <t>Diese Spalte ist dann auszufüllen, wenn bei einem längeren durchgehenden Kranken-</t>
  </si>
  <si>
    <t xml:space="preserve">stand im Berechnungszeitraum der 42. Tag überschritten wird. Die Krankenstandstage ab </t>
  </si>
  <si>
    <t>dem 43. aufeinanderfolgenden K-Tag sind in dieser Spalte zu erfassen.</t>
  </si>
  <si>
    <t>Zuschuss
KG &gt; 42 T.</t>
  </si>
  <si>
    <t xml:space="preserve">Zuschuss KG &gt; 42 T.: </t>
  </si>
  <si>
    <t>Spalte "K &gt; 42 T." angeführten Tage von Ihnen ausbezahlt wurde.</t>
  </si>
  <si>
    <t>U-Tage:</t>
  </si>
  <si>
    <t>U-
Tage</t>
  </si>
  <si>
    <t>Hier ist die Anzahl der unentschuldigten Tage zu erfassen, die bei einem_r Teilnehmer_in</t>
  </si>
  <si>
    <t>im Berechnungszeitraum angefallen sind.</t>
  </si>
  <si>
    <t>Abzug Fehltage in €:</t>
  </si>
  <si>
    <t>K:</t>
  </si>
  <si>
    <t>Das Formular errechnet automatisch, welcher Betrag dem_r Teilnehmer_in im Berech-</t>
  </si>
  <si>
    <t>nungszeitraum insgesamt für Fehltage wegen Krankenstand abgezogen wurde.</t>
  </si>
  <si>
    <t>U:</t>
  </si>
  <si>
    <t>nungszeitraum insgesamt für unentschuldigte Fehltage abgezogen wurde.</t>
  </si>
  <si>
    <t>Zuschuss zum KG in €:</t>
  </si>
  <si>
    <t>nungszeitraum insgesamt Zuschuss zum Krankengeld ausbezahlt wurde.</t>
  </si>
  <si>
    <t>Summe:</t>
  </si>
  <si>
    <t>Das Formular errechnet automatisch, welcher Betrag insgesamt für diese_n Teilnehmer_</t>
  </si>
  <si>
    <t>in im Berechnungszeitraum dem AMS OÖ in Rechnung gestellt wird.</t>
  </si>
  <si>
    <t>Das Formular errechnet automatisch, in welcher Höhe dem_r Teilnehmer_in im Berech-</t>
  </si>
  <si>
    <t>Erläuterungen zum Berechnungsblatt Ausbildungsbeihilfen/</t>
  </si>
  <si>
    <t>1.+2.</t>
  </si>
  <si>
    <t>3.+4.</t>
  </si>
  <si>
    <t>TS</t>
  </si>
  <si>
    <t>Tag-
satz</t>
  </si>
  <si>
    <t>Tagsatz:</t>
  </si>
  <si>
    <t>Das Formular stellt automatisch die Ausbildungsbeihilfe für 1 Tag dar.</t>
  </si>
  <si>
    <t>gesamt</t>
  </si>
  <si>
    <t xml:space="preserve">  nem_r Teilnehmer_in etwas vergessen haben sollten.</t>
  </si>
  <si>
    <t xml:space="preserve">  Summenzeile.</t>
  </si>
  <si>
    <t xml:space="preserve">  licher Zeilen für eine_n Teilnehmer_in ist daher nicht nötig, selbst wenn Sie bei ei-</t>
  </si>
  <si>
    <t xml:space="preserve">* Für jede_n Teilnehmer_in gibt es für eine bessere Übersicht außerdem eine eigene </t>
  </si>
  <si>
    <t>* Pro Tabellenblatt können max. 50 Teilnehmer_innen erfasst werden. 10 Tabellen-</t>
  </si>
  <si>
    <t xml:space="preserve">  blätter sind standardmäßig angelegt. Das Formular bietet also Platz für insgesamt</t>
  </si>
  <si>
    <t xml:space="preserve">  500 Teilnehmer_innen.</t>
  </si>
  <si>
    <t xml:space="preserve">  Sollten Sie in einem Projekt mehr als 500 Personen abrechnen müssen, nehmen</t>
  </si>
  <si>
    <t xml:space="preserve">  Sie bitte mit der zuständigen Kursabrechnerin des AMS OÖ Kontakt auf.</t>
  </si>
  <si>
    <t>Gesamtsummen Blätter 1-10</t>
  </si>
  <si>
    <t>SV-
Beitrag</t>
  </si>
  <si>
    <t>Abzug
K in €</t>
  </si>
  <si>
    <t>Abzug
U in €</t>
  </si>
  <si>
    <t>Zuschuss
zum KG</t>
  </si>
  <si>
    <t>In nicht vollen Teilnahmemonaten (z.B. Kurseinstieg am 06.03.) ist hier ein "t" einzuge-</t>
  </si>
  <si>
    <t>ben.</t>
  </si>
  <si>
    <t>Derzeit beträgt die SV-Abgabe für für alle Teilnehmer_innen im 1., 2. und 3. Lehrjahr</t>
  </si>
  <si>
    <t>gleichbleibend 26,15 %. Dieser Wert ist deshalb bereits fix im Formular enthalten.</t>
  </si>
  <si>
    <t>* Alle färbig hinterlegten Zellen sind NICHT von Ihnen auszufüllen und daher gesperrt!</t>
  </si>
  <si>
    <t>* Je Teilnehmer_in stehen grundsätzlich 7 Zeilen zur Verfügung. Das Einfügen zusätz-</t>
  </si>
  <si>
    <t>* Am Tabellenblatt "Summe" werden die Ergebnisse der Berechnungsblätter 1-10</t>
  </si>
  <si>
    <t xml:space="preserve">  zur Ermittlung einer Gesamtsumme addiert.</t>
  </si>
  <si>
    <t xml:space="preserve">Bitte geben Sie hier den Namen des Projekts an. Bei Erfassung am Blatt "Summe" wird die </t>
  </si>
  <si>
    <t xml:space="preserve">Bitte geben Sie hier die AMS-Projektnummer des Kurses an. Bei Erfassung am Blatt "Summe" </t>
  </si>
  <si>
    <t>LJ</t>
  </si>
  <si>
    <t>K
≤ 42 T.</t>
  </si>
  <si>
    <t>Zuschuss
KG ≤ 42 T.</t>
  </si>
  <si>
    <t>K ≤ 42 T.:</t>
  </si>
  <si>
    <t>Zuschuss KG ≤ 42 T.:</t>
  </si>
  <si>
    <t>Typ</t>
  </si>
  <si>
    <t>TQ</t>
  </si>
  <si>
    <t>VL</t>
  </si>
  <si>
    <t>Teilqualifizierung</t>
  </si>
  <si>
    <t>verlängerte Lehre</t>
  </si>
  <si>
    <t>Ausbildungstypen</t>
  </si>
  <si>
    <t xml:space="preserve">Übersicht Tagsätze Zuschuss zum Krankengeld / Abzugstage </t>
  </si>
  <si>
    <t xml:space="preserve">* Die Tabellen "Ausbildungstypen" und "Übersicht Tagsätze Zuschuss zum Krankengeld / </t>
  </si>
  <si>
    <t xml:space="preserve">  Abzugstage" dienen ausschließlich als Überblick für Sie.</t>
  </si>
  <si>
    <t xml:space="preserve">gebildet wird (siehe Übersichtstabelle "Ausbildungstypen"). </t>
  </si>
  <si>
    <t xml:space="preserve">Hier ist anzuführen, in welchem Typ von Jugendausbildungsprojekt der_die Teilnehmer_in aus- </t>
  </si>
  <si>
    <t>Mit Hilfe des Pulldown-Menüs ist die konkrete Ausbildungsschiene auszuwählen.</t>
  </si>
  <si>
    <t>LG1</t>
  </si>
  <si>
    <t>ÜBA1-Lehrgang</t>
  </si>
  <si>
    <t>LG2</t>
  </si>
  <si>
    <t>ÜBA2-Lehrgang</t>
  </si>
  <si>
    <t xml:space="preserve">Wechselt ein_e Teilnehmer_in im Abrechnungszeitraum den Ausbildungstyp (z.B. Umstieg von </t>
  </si>
  <si>
    <t>Wechsels ist beim Familiennamen mit anzuführen.</t>
  </si>
  <si>
    <t>Sonderfall Verbleib im Kurs nach Ablauf der regulären Lehrzeit mit DLU-Bezug:</t>
  </si>
  <si>
    <t>Auch in diesem Fall ist beim Ende der letzte Tag anzuführen, an dem ein_e Teilnehmer_in den</t>
  </si>
  <si>
    <t>Gleiche Vorgehensweise wie bei DLU-Bezug.</t>
  </si>
  <si>
    <t>LG2/TQ</t>
  </si>
  <si>
    <t>LG2/VL</t>
  </si>
  <si>
    <t>TQ/VL</t>
  </si>
  <si>
    <t>Sonderfall Mutterschutz/Wochengeldbezug:</t>
  </si>
  <si>
    <t xml:space="preserve">einem ÜBA2-Lehrgang in eine verlängerte Lehre), so ist die entsprechende Mischform anzuge- </t>
  </si>
  <si>
    <t xml:space="preserve">ben. Es wurden die in der Praxis gängigsten Kombinationen vordefiniert. </t>
  </si>
  <si>
    <t>Auch der Wechsel in den DLU-Bezug nach Ablauf der regulären Lehrzeit bzw. in den Mutter-</t>
  </si>
  <si>
    <t>schutz ist mit der Spalte Typ anzuzeigen.</t>
  </si>
  <si>
    <t>Hier ist aber ab dem Wechsel in DLU-Bezug/Mutterschutz eine neue Zeile zu beginnen.</t>
  </si>
  <si>
    <t xml:space="preserve">Für den Wechsel des Ausbildungstyps ist keine neue Zeile zu beginnen. Das Datum des </t>
  </si>
  <si>
    <t xml:space="preserve">Kurs besucht hat. Allerdings ist zusätzlich zuvor mit dem 1. Tag des DLU-Bezugs eine neue </t>
  </si>
  <si>
    <t>DLU</t>
  </si>
  <si>
    <t>MS</t>
  </si>
  <si>
    <t>Berechnungsblatt Ausbildungsbeihilfen</t>
  </si>
  <si>
    <t>zuerst LG2, dann TQ</t>
  </si>
  <si>
    <t>zuerst LG2, dann VL</t>
  </si>
  <si>
    <t>zuerst TQ, dann VL</t>
  </si>
  <si>
    <t>Mutterschutz</t>
  </si>
  <si>
    <t>Teilnahme mit DLU-Bezug</t>
  </si>
  <si>
    <t>Eintragung automatisch auf Blatt 1 bis 10 übernommen.</t>
  </si>
  <si>
    <t>wird die Eintragung automatisch auf Blatt 1 bis 10 übernommen.</t>
  </si>
  <si>
    <t xml:space="preserve">Zeile zu beginnen. Es wird aber natürlich keine zustehende Beihilfe mehr eingegeben. Somit </t>
  </si>
  <si>
    <t>werden für den Zeitraum des DLU-Bezugs EUR 0,00 Ausbildungsbeihilfe und SV-Abgaben aus-</t>
  </si>
  <si>
    <t>gewiesen.</t>
  </si>
  <si>
    <t xml:space="preserve">Für nicht volle Monate (möglich beim Kursein- und -ausstieg oder beim </t>
  </si>
  <si>
    <t>Wechsel ins  3. Lehrjahr, in den DLU-Bezug oder in den Mutterschutz wäh-</t>
  </si>
  <si>
    <t>rend eines laufenden Monats) ist immer eine eigene Zeile zu führen.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</si>
</sst>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2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Border="1"/>
    <xf numFmtId="0" fontId="11" fillId="0" borderId="2" xfId="0" applyFont="1" applyBorder="1" applyAlignment="1" applyProtection="1">
      <alignment horizontal="center"/>
      <protection locked="0"/>
    </xf>
    <xf numFmtId="14" fontId="11" fillId="0" borderId="2" xfId="0" applyNumberFormat="1" applyFont="1" applyBorder="1" applyProtection="1">
      <protection locked="0"/>
    </xf>
    <xf numFmtId="14" fontId="11" fillId="0" borderId="2" xfId="0" applyNumberFormat="1" applyFont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</xf>
    <xf numFmtId="4" fontId="11" fillId="0" borderId="2" xfId="0" applyNumberFormat="1" applyFont="1" applyBorder="1" applyProtection="1">
      <protection locked="0"/>
    </xf>
    <xf numFmtId="4" fontId="11" fillId="3" borderId="3" xfId="0" applyNumberFormat="1" applyFont="1" applyFill="1" applyBorder="1" applyProtection="1"/>
    <xf numFmtId="1" fontId="11" fillId="0" borderId="3" xfId="0" applyNumberFormat="1" applyFont="1" applyBorder="1" applyProtection="1">
      <protection locked="0"/>
    </xf>
    <xf numFmtId="2" fontId="11" fillId="0" borderId="3" xfId="0" applyNumberFormat="1" applyFont="1" applyBorder="1" applyProtection="1">
      <protection locked="0"/>
    </xf>
    <xf numFmtId="4" fontId="12" fillId="3" borderId="1" xfId="0" applyNumberFormat="1" applyFont="1" applyFill="1" applyBorder="1" applyProtection="1"/>
    <xf numFmtId="4" fontId="11" fillId="3" borderId="4" xfId="0" applyNumberFormat="1" applyFont="1" applyFill="1" applyBorder="1" applyAlignment="1" applyProtection="1">
      <alignment horizontal="right"/>
    </xf>
    <xf numFmtId="0" fontId="3" fillId="0" borderId="27" xfId="0" applyFont="1" applyBorder="1"/>
    <xf numFmtId="0" fontId="3" fillId="0" borderId="29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ont="1"/>
    <xf numFmtId="0" fontId="6" fillId="5" borderId="24" xfId="0" applyFont="1" applyFill="1" applyBorder="1"/>
    <xf numFmtId="0" fontId="13" fillId="0" borderId="0" xfId="0" applyFont="1"/>
    <xf numFmtId="0" fontId="6" fillId="5" borderId="27" xfId="0" applyFont="1" applyFill="1" applyBorder="1"/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11" fillId="0" borderId="43" xfId="0" applyFont="1" applyFill="1" applyBorder="1" applyAlignment="1" applyProtection="1">
      <alignment horizontal="center"/>
    </xf>
    <xf numFmtId="4" fontId="11" fillId="0" borderId="43" xfId="0" applyNumberFormat="1" applyFont="1" applyFill="1" applyBorder="1" applyProtection="1"/>
    <xf numFmtId="1" fontId="11" fillId="0" borderId="43" xfId="0" applyNumberFormat="1" applyFont="1" applyFill="1" applyBorder="1" applyProtection="1"/>
    <xf numFmtId="4" fontId="11" fillId="0" borderId="43" xfId="0" applyNumberFormat="1" applyFont="1" applyFill="1" applyBorder="1" applyAlignment="1" applyProtection="1">
      <alignment horizontal="right"/>
    </xf>
    <xf numFmtId="4" fontId="12" fillId="3" borderId="3" xfId="0" applyNumberFormat="1" applyFont="1" applyFill="1" applyBorder="1" applyProtection="1"/>
    <xf numFmtId="4" fontId="12" fillId="3" borderId="4" xfId="0" applyNumberFormat="1" applyFont="1" applyFill="1" applyBorder="1" applyAlignment="1" applyProtection="1">
      <alignment horizontal="right"/>
    </xf>
    <xf numFmtId="1" fontId="12" fillId="3" borderId="3" xfId="0" applyNumberFormat="1" applyFont="1" applyFill="1" applyBorder="1" applyProtection="1"/>
    <xf numFmtId="0" fontId="5" fillId="3" borderId="0" xfId="0" applyFont="1" applyFill="1"/>
    <xf numFmtId="4" fontId="12" fillId="3" borderId="54" xfId="0" applyNumberFormat="1" applyFont="1" applyFill="1" applyBorder="1" applyProtection="1"/>
    <xf numFmtId="0" fontId="3" fillId="0" borderId="60" xfId="0" applyFont="1" applyBorder="1"/>
    <xf numFmtId="0" fontId="3" fillId="6" borderId="36" xfId="0" applyFont="1" applyFill="1" applyBorder="1" applyAlignment="1" applyProtection="1">
      <alignment horizontal="right"/>
    </xf>
    <xf numFmtId="0" fontId="3" fillId="6" borderId="36" xfId="0" applyFont="1" applyFill="1" applyBorder="1" applyProtection="1"/>
    <xf numFmtId="0" fontId="3" fillId="6" borderId="38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3" fillId="6" borderId="0" xfId="0" applyFont="1" applyFill="1" applyBorder="1" applyAlignment="1" applyProtection="1">
      <alignment vertical="center"/>
    </xf>
    <xf numFmtId="0" fontId="3" fillId="6" borderId="4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6" borderId="4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6" borderId="42" xfId="0" applyFont="1" applyFill="1" applyBorder="1" applyAlignment="1" applyProtection="1">
      <alignment vertical="top"/>
    </xf>
    <xf numFmtId="0" fontId="10" fillId="6" borderId="0" xfId="0" applyFont="1" applyFill="1" applyBorder="1" applyAlignment="1" applyProtection="1">
      <alignment vertical="center"/>
    </xf>
    <xf numFmtId="0" fontId="10" fillId="6" borderId="42" xfId="0" applyFont="1" applyFill="1" applyBorder="1" applyAlignment="1" applyProtection="1">
      <alignment vertical="center"/>
    </xf>
    <xf numFmtId="0" fontId="10" fillId="6" borderId="39" xfId="0" applyFont="1" applyFill="1" applyBorder="1" applyAlignment="1" applyProtection="1">
      <alignment horizontal="center" vertical="center"/>
    </xf>
    <xf numFmtId="0" fontId="10" fillId="6" borderId="35" xfId="0" applyFont="1" applyFill="1" applyBorder="1" applyAlignment="1" applyProtection="1">
      <alignment horizontal="center" vertical="center"/>
    </xf>
    <xf numFmtId="0" fontId="10" fillId="6" borderId="35" xfId="0" applyFont="1" applyFill="1" applyBorder="1" applyAlignment="1" applyProtection="1">
      <alignment vertical="center"/>
    </xf>
    <xf numFmtId="0" fontId="10" fillId="6" borderId="4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4" fontId="0" fillId="0" borderId="0" xfId="0" applyNumberFormat="1" applyFill="1" applyBorder="1" applyProtection="1"/>
    <xf numFmtId="0" fontId="10" fillId="8" borderId="37" xfId="0" applyFont="1" applyFill="1" applyBorder="1" applyAlignment="1" applyProtection="1">
      <alignment horizontal="center" vertical="center"/>
    </xf>
    <xf numFmtId="0" fontId="10" fillId="8" borderId="36" xfId="0" applyFont="1" applyFill="1" applyBorder="1" applyAlignment="1" applyProtection="1">
      <alignment horizontal="center" vertical="center"/>
    </xf>
    <xf numFmtId="0" fontId="10" fillId="8" borderId="36" xfId="0" applyFont="1" applyFill="1" applyBorder="1" applyAlignment="1" applyProtection="1">
      <alignment vertical="center"/>
    </xf>
    <xf numFmtId="0" fontId="0" fillId="8" borderId="36" xfId="0" applyFill="1" applyBorder="1" applyProtection="1"/>
    <xf numFmtId="4" fontId="0" fillId="8" borderId="36" xfId="0" applyNumberFormat="1" applyFill="1" applyBorder="1" applyProtection="1"/>
    <xf numFmtId="0" fontId="10" fillId="8" borderId="36" xfId="0" applyFont="1" applyFill="1" applyBorder="1" applyAlignment="1" applyProtection="1">
      <alignment horizontal="left" vertical="center"/>
    </xf>
    <xf numFmtId="0" fontId="10" fillId="8" borderId="38" xfId="0" applyFont="1" applyFill="1" applyBorder="1" applyAlignment="1" applyProtection="1">
      <alignment horizontal="left" vertical="center"/>
    </xf>
    <xf numFmtId="0" fontId="9" fillId="8" borderId="58" xfId="0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9" fillId="7" borderId="55" xfId="0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4" fontId="8" fillId="7" borderId="55" xfId="0" applyNumberFormat="1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8" borderId="39" xfId="0" applyFont="1" applyFill="1" applyBorder="1" applyAlignment="1" applyProtection="1">
      <alignment horizontal="left" vertical="center"/>
    </xf>
    <xf numFmtId="0" fontId="15" fillId="8" borderId="35" xfId="0" applyFont="1" applyFill="1" applyBorder="1" applyAlignment="1" applyProtection="1">
      <alignment horizontal="left" vertical="center"/>
    </xf>
    <xf numFmtId="0" fontId="15" fillId="8" borderId="35" xfId="0" applyFont="1" applyFill="1" applyBorder="1" applyAlignment="1" applyProtection="1">
      <alignment vertical="center"/>
    </xf>
    <xf numFmtId="0" fontId="0" fillId="8" borderId="35" xfId="0" applyFont="1" applyFill="1" applyBorder="1" applyProtection="1"/>
    <xf numFmtId="4" fontId="0" fillId="8" borderId="35" xfId="0" applyNumberFormat="1" applyFont="1" applyFill="1" applyBorder="1" applyProtection="1"/>
    <xf numFmtId="0" fontId="15" fillId="8" borderId="35" xfId="0" applyFont="1" applyFill="1" applyBorder="1" applyAlignment="1" applyProtection="1">
      <alignment horizontal="center" vertical="center"/>
    </xf>
    <xf numFmtId="0" fontId="15" fillId="8" borderId="4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/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/>
    <xf numFmtId="0" fontId="11" fillId="0" borderId="43" xfId="0" applyFont="1" applyFill="1" applyBorder="1" applyProtection="1"/>
    <xf numFmtId="14" fontId="11" fillId="0" borderId="43" xfId="0" applyNumberFormat="1" applyFont="1" applyFill="1" applyBorder="1" applyProtection="1"/>
    <xf numFmtId="14" fontId="11" fillId="0" borderId="43" xfId="0" applyNumberFormat="1" applyFont="1" applyFill="1" applyBorder="1" applyAlignment="1" applyProtection="1">
      <alignment horizontal="center"/>
    </xf>
    <xf numFmtId="10" fontId="11" fillId="0" borderId="43" xfId="0" applyNumberFormat="1" applyFont="1" applyFill="1" applyBorder="1" applyProtection="1"/>
    <xf numFmtId="2" fontId="11" fillId="0" borderId="43" xfId="0" applyNumberFormat="1" applyFont="1" applyFill="1" applyBorder="1" applyProtection="1"/>
    <xf numFmtId="4" fontId="11" fillId="3" borderId="34" xfId="0" applyNumberFormat="1" applyFont="1" applyFill="1" applyBorder="1" applyProtection="1"/>
    <xf numFmtId="4" fontId="11" fillId="3" borderId="2" xfId="0" applyNumberFormat="1" applyFont="1" applyFill="1" applyBorder="1" applyProtection="1"/>
    <xf numFmtId="10" fontId="11" fillId="3" borderId="3" xfId="0" applyNumberFormat="1" applyFont="1" applyFill="1" applyBorder="1" applyProtection="1"/>
    <xf numFmtId="0" fontId="0" fillId="0" borderId="0" xfId="0" applyProtection="1"/>
    <xf numFmtId="4" fontId="12" fillId="3" borderId="2" xfId="0" applyNumberFormat="1" applyFont="1" applyFill="1" applyBorder="1" applyProtection="1"/>
    <xf numFmtId="10" fontId="12" fillId="3" borderId="3" xfId="0" applyNumberFormat="1" applyFont="1" applyFill="1" applyBorder="1" applyProtection="1"/>
    <xf numFmtId="2" fontId="12" fillId="3" borderId="3" xfId="0" applyNumberFormat="1" applyFont="1" applyFill="1" applyBorder="1" applyProtection="1"/>
    <xf numFmtId="0" fontId="2" fillId="0" borderId="0" xfId="0" applyFont="1" applyProtection="1"/>
    <xf numFmtId="0" fontId="9" fillId="3" borderId="5" xfId="0" applyFont="1" applyFill="1" applyBorder="1" applyAlignment="1" applyProtection="1">
      <alignment horizontal="left"/>
    </xf>
    <xf numFmtId="0" fontId="9" fillId="3" borderId="6" xfId="0" applyFont="1" applyFill="1" applyBorder="1" applyAlignment="1" applyProtection="1">
      <alignment horizontal="left"/>
    </xf>
    <xf numFmtId="0" fontId="9" fillId="3" borderId="23" xfId="0" applyFont="1" applyFill="1" applyBorder="1" applyAlignment="1" applyProtection="1">
      <alignment horizontal="left"/>
    </xf>
    <xf numFmtId="3" fontId="12" fillId="3" borderId="1" xfId="0" applyNumberFormat="1" applyFont="1" applyFill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left"/>
    </xf>
    <xf numFmtId="0" fontId="9" fillId="3" borderId="6" xfId="0" applyFont="1" applyFill="1" applyBorder="1" applyAlignment="1" applyProtection="1">
      <alignment horizontal="left"/>
    </xf>
    <xf numFmtId="0" fontId="9" fillId="3" borderId="23" xfId="0" applyFont="1" applyFill="1" applyBorder="1" applyAlignment="1" applyProtection="1">
      <alignment horizontal="left"/>
    </xf>
    <xf numFmtId="4" fontId="19" fillId="7" borderId="55" xfId="0" applyNumberFormat="1" applyFont="1" applyFill="1" applyBorder="1" applyAlignment="1" applyProtection="1">
      <alignment vertical="center"/>
    </xf>
    <xf numFmtId="4" fontId="19" fillId="8" borderId="56" xfId="0" applyNumberFormat="1" applyFont="1" applyFill="1" applyBorder="1" applyAlignment="1" applyProtection="1">
      <alignment vertical="center"/>
    </xf>
    <xf numFmtId="3" fontId="19" fillId="7" borderId="55" xfId="0" applyNumberFormat="1" applyFont="1" applyFill="1" applyBorder="1" applyAlignment="1" applyProtection="1">
      <alignment vertical="center"/>
    </xf>
    <xf numFmtId="4" fontId="19" fillId="7" borderId="57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5" borderId="17" xfId="0" applyFont="1" applyFill="1" applyBorder="1" applyProtection="1"/>
    <xf numFmtId="0" fontId="0" fillId="5" borderId="32" xfId="0" applyFont="1" applyFill="1" applyBorder="1" applyAlignment="1" applyProtection="1">
      <alignment horizontal="right"/>
    </xf>
    <xf numFmtId="4" fontId="0" fillId="5" borderId="18" xfId="0" applyNumberFormat="1" applyFont="1" applyFill="1" applyBorder="1" applyProtection="1"/>
    <xf numFmtId="4" fontId="0" fillId="5" borderId="19" xfId="0" applyNumberFormat="1" applyFont="1" applyFill="1" applyBorder="1" applyProtection="1"/>
    <xf numFmtId="0" fontId="0" fillId="5" borderId="20" xfId="0" applyFont="1" applyFill="1" applyBorder="1" applyProtection="1"/>
    <xf numFmtId="0" fontId="0" fillId="5" borderId="33" xfId="0" applyFont="1" applyFill="1" applyBorder="1" applyAlignment="1" applyProtection="1">
      <alignment horizontal="right"/>
    </xf>
    <xf numFmtId="4" fontId="0" fillId="5" borderId="21" xfId="0" applyNumberFormat="1" applyFont="1" applyFill="1" applyBorder="1" applyProtection="1"/>
    <xf numFmtId="4" fontId="0" fillId="5" borderId="22" xfId="0" applyNumberFormat="1" applyFont="1" applyFill="1" applyBorder="1" applyProtection="1"/>
    <xf numFmtId="0" fontId="0" fillId="4" borderId="62" xfId="0" applyFont="1" applyFill="1" applyBorder="1" applyAlignment="1" applyProtection="1">
      <alignment horizontal="center"/>
    </xf>
    <xf numFmtId="0" fontId="0" fillId="4" borderId="63" xfId="0" applyFont="1" applyFill="1" applyBorder="1" applyAlignment="1" applyProtection="1">
      <alignment horizontal="center"/>
    </xf>
    <xf numFmtId="0" fontId="0" fillId="4" borderId="64" xfId="0" applyFont="1" applyFill="1" applyBorder="1" applyAlignment="1" applyProtection="1">
      <alignment horizontal="center"/>
    </xf>
    <xf numFmtId="0" fontId="0" fillId="4" borderId="65" xfId="0" applyFont="1" applyFill="1" applyBorder="1" applyAlignment="1" applyProtection="1">
      <alignment horizontal="center"/>
    </xf>
    <xf numFmtId="0" fontId="14" fillId="4" borderId="6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vertical="center"/>
    </xf>
    <xf numFmtId="0" fontId="11" fillId="0" borderId="7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Fill="1" applyProtection="1"/>
    <xf numFmtId="0" fontId="14" fillId="0" borderId="0" xfId="0" applyFont="1" applyFill="1" applyProtection="1"/>
    <xf numFmtId="0" fontId="1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3" fillId="6" borderId="7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10" borderId="66" xfId="0" applyFont="1" applyFill="1" applyBorder="1" applyAlignment="1" applyProtection="1">
      <alignment horizontal="left" vertical="center"/>
    </xf>
    <xf numFmtId="0" fontId="18" fillId="10" borderId="66" xfId="0" applyFont="1" applyFill="1" applyBorder="1" applyAlignment="1" applyProtection="1">
      <alignment vertical="center"/>
    </xf>
    <xf numFmtId="0" fontId="3" fillId="6" borderId="73" xfId="0" applyFont="1" applyFill="1" applyBorder="1" applyProtection="1"/>
    <xf numFmtId="0" fontId="14" fillId="6" borderId="42" xfId="0" applyFont="1" applyFill="1" applyBorder="1" applyAlignment="1" applyProtection="1">
      <alignment vertical="center"/>
    </xf>
    <xf numFmtId="0" fontId="18" fillId="6" borderId="42" xfId="0" applyFont="1" applyFill="1" applyBorder="1" applyAlignment="1" applyProtection="1">
      <alignment vertical="center"/>
    </xf>
    <xf numFmtId="0" fontId="18" fillId="6" borderId="40" xfId="0" applyFont="1" applyFill="1" applyBorder="1" applyAlignment="1" applyProtection="1">
      <alignment vertical="center"/>
    </xf>
    <xf numFmtId="0" fontId="21" fillId="0" borderId="60" xfId="0" applyFont="1" applyBorder="1"/>
    <xf numFmtId="0" fontId="22" fillId="0" borderId="27" xfId="0" applyFont="1" applyBorder="1"/>
    <xf numFmtId="0" fontId="21" fillId="0" borderId="27" xfId="0" applyFont="1" applyBorder="1"/>
    <xf numFmtId="0" fontId="22" fillId="0" borderId="29" xfId="0" applyFont="1" applyBorder="1"/>
    <xf numFmtId="0" fontId="22" fillId="3" borderId="0" xfId="0" applyFont="1" applyFill="1"/>
    <xf numFmtId="0" fontId="22" fillId="3" borderId="0" xfId="0" applyFont="1" applyFill="1" applyBorder="1"/>
    <xf numFmtId="0" fontId="22" fillId="0" borderId="0" xfId="0" applyFont="1"/>
    <xf numFmtId="0" fontId="22" fillId="5" borderId="25" xfId="0" applyFont="1" applyFill="1" applyBorder="1"/>
    <xf numFmtId="0" fontId="22" fillId="5" borderId="26" xfId="0" applyFont="1" applyFill="1" applyBorder="1"/>
    <xf numFmtId="0" fontId="22" fillId="0" borderId="0" xfId="0" applyFont="1" applyBorder="1"/>
    <xf numFmtId="0" fontId="22" fillId="0" borderId="28" xfId="0" applyFont="1" applyBorder="1"/>
    <xf numFmtId="0" fontId="22" fillId="0" borderId="30" xfId="0" applyFont="1" applyBorder="1"/>
    <xf numFmtId="0" fontId="22" fillId="0" borderId="31" xfId="0" applyFont="1" applyBorder="1"/>
    <xf numFmtId="0" fontId="23" fillId="0" borderId="0" xfId="0" applyFont="1" applyBorder="1"/>
    <xf numFmtId="0" fontId="6" fillId="0" borderId="27" xfId="0" applyFont="1" applyFill="1" applyBorder="1"/>
    <xf numFmtId="0" fontId="22" fillId="0" borderId="0" xfId="0" applyFont="1" applyFill="1" applyBorder="1"/>
    <xf numFmtId="0" fontId="22" fillId="0" borderId="28" xfId="0" applyFont="1" applyFill="1" applyBorder="1"/>
    <xf numFmtId="0" fontId="3" fillId="5" borderId="0" xfId="0" applyFont="1" applyFill="1" applyBorder="1"/>
    <xf numFmtId="0" fontId="3" fillId="5" borderId="28" xfId="0" applyFont="1" applyFill="1" applyBorder="1"/>
    <xf numFmtId="0" fontId="22" fillId="5" borderId="0" xfId="0" applyFont="1" applyFill="1" applyBorder="1"/>
    <xf numFmtId="0" fontId="22" fillId="5" borderId="28" xfId="0" applyFont="1" applyFill="1" applyBorder="1"/>
    <xf numFmtId="0" fontId="22" fillId="0" borderId="60" xfId="0" applyFont="1" applyBorder="1"/>
    <xf numFmtId="0" fontId="23" fillId="0" borderId="30" xfId="0" applyFont="1" applyBorder="1"/>
    <xf numFmtId="0" fontId="22" fillId="0" borderId="29" xfId="0" applyFont="1" applyFill="1" applyBorder="1"/>
    <xf numFmtId="0" fontId="24" fillId="0" borderId="27" xfId="0" applyFont="1" applyBorder="1"/>
    <xf numFmtId="0" fontId="24" fillId="5" borderId="24" xfId="0" applyFont="1" applyFill="1" applyBorder="1"/>
    <xf numFmtId="0" fontId="24" fillId="5" borderId="27" xfId="0" applyFont="1" applyFill="1" applyBorder="1"/>
    <xf numFmtId="0" fontId="22" fillId="0" borderId="27" xfId="0" applyFont="1" applyFill="1" applyBorder="1"/>
    <xf numFmtId="0" fontId="18" fillId="10" borderId="75" xfId="0" applyFont="1" applyFill="1" applyBorder="1" applyAlignment="1" applyProtection="1">
      <alignment vertical="center"/>
    </xf>
    <xf numFmtId="0" fontId="25" fillId="10" borderId="75" xfId="0" applyFont="1" applyFill="1" applyBorder="1" applyAlignment="1" applyProtection="1">
      <alignment vertical="center"/>
    </xf>
    <xf numFmtId="0" fontId="25" fillId="10" borderId="66" xfId="0" applyFont="1" applyFill="1" applyBorder="1" applyAlignment="1" applyProtection="1">
      <alignment horizontal="left" vertical="center"/>
    </xf>
    <xf numFmtId="0" fontId="5" fillId="0" borderId="29" xfId="0" applyFont="1" applyBorder="1"/>
    <xf numFmtId="0" fontId="5" fillId="0" borderId="60" xfId="0" applyFont="1" applyBorder="1"/>
    <xf numFmtId="0" fontId="18" fillId="10" borderId="77" xfId="0" applyFont="1" applyFill="1" applyBorder="1" applyAlignment="1" applyProtection="1">
      <alignment horizontal="left" vertical="center"/>
    </xf>
    <xf numFmtId="0" fontId="0" fillId="0" borderId="52" xfId="0" applyFont="1" applyFill="1" applyBorder="1" applyProtection="1"/>
    <xf numFmtId="0" fontId="0" fillId="0" borderId="81" xfId="0" applyFont="1" applyFill="1" applyBorder="1" applyAlignment="1" applyProtection="1">
      <alignment horizontal="right"/>
    </xf>
    <xf numFmtId="4" fontId="0" fillId="0" borderId="52" xfId="0" applyNumberFormat="1" applyFont="1" applyFill="1" applyBorder="1" applyProtection="1"/>
    <xf numFmtId="4" fontId="0" fillId="0" borderId="81" xfId="0" applyNumberFormat="1" applyFont="1" applyFill="1" applyBorder="1" applyProtection="1"/>
    <xf numFmtId="0" fontId="15" fillId="6" borderId="74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 applyProtection="1">
      <alignment vertical="center"/>
    </xf>
    <xf numFmtId="0" fontId="3" fillId="6" borderId="58" xfId="0" applyFont="1" applyFill="1" applyBorder="1" applyAlignment="1" applyProtection="1">
      <alignment vertical="center"/>
    </xf>
    <xf numFmtId="0" fontId="3" fillId="6" borderId="83" xfId="0" applyFont="1" applyFill="1" applyBorder="1" applyAlignment="1" applyProtection="1">
      <alignment vertical="center"/>
    </xf>
    <xf numFmtId="0" fontId="11" fillId="0" borderId="84" xfId="0" applyFont="1" applyBorder="1" applyAlignment="1" applyProtection="1">
      <alignment vertical="center"/>
      <protection locked="0"/>
    </xf>
    <xf numFmtId="0" fontId="11" fillId="0" borderId="86" xfId="0" applyFont="1" applyFill="1" applyBorder="1" applyAlignment="1" applyProtection="1">
      <alignment horizontal="center"/>
    </xf>
    <xf numFmtId="0" fontId="11" fillId="0" borderId="77" xfId="0" applyFont="1" applyBorder="1" applyAlignment="1" applyProtection="1">
      <alignment vertical="center"/>
      <protection locked="0"/>
    </xf>
    <xf numFmtId="0" fontId="11" fillId="0" borderId="87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0" fillId="5" borderId="88" xfId="0" applyFont="1" applyFill="1" applyBorder="1" applyProtection="1"/>
    <xf numFmtId="0" fontId="0" fillId="5" borderId="89" xfId="0" applyFont="1" applyFill="1" applyBorder="1" applyAlignment="1" applyProtection="1">
      <alignment horizontal="right"/>
    </xf>
    <xf numFmtId="4" fontId="0" fillId="5" borderId="90" xfId="0" applyNumberFormat="1" applyFont="1" applyFill="1" applyBorder="1" applyProtection="1"/>
    <xf numFmtId="4" fontId="0" fillId="5" borderId="91" xfId="0" applyNumberFormat="1" applyFont="1" applyFill="1" applyBorder="1" applyProtection="1"/>
    <xf numFmtId="0" fontId="18" fillId="7" borderId="59" xfId="0" applyFont="1" applyFill="1" applyBorder="1" applyAlignment="1" applyProtection="1">
      <alignment horizontal="left" vertical="center"/>
    </xf>
    <xf numFmtId="0" fontId="18" fillId="7" borderId="55" xfId="0" applyFont="1" applyFill="1" applyBorder="1" applyAlignment="1" applyProtection="1">
      <alignment horizontal="left" vertical="center"/>
    </xf>
    <xf numFmtId="0" fontId="4" fillId="6" borderId="37" xfId="0" applyFont="1" applyFill="1" applyBorder="1" applyAlignment="1" applyProtection="1">
      <alignment horizontal="left" vertical="center"/>
    </xf>
    <xf numFmtId="0" fontId="4" fillId="6" borderId="36" xfId="0" applyFont="1" applyFill="1" applyBorder="1" applyAlignment="1" applyProtection="1">
      <alignment horizontal="left" vertical="center"/>
    </xf>
    <xf numFmtId="0" fontId="4" fillId="6" borderId="41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5" fillId="9" borderId="49" xfId="0" applyFont="1" applyFill="1" applyBorder="1" applyAlignment="1" applyProtection="1">
      <alignment horizontal="left" vertical="center"/>
    </xf>
    <xf numFmtId="0" fontId="15" fillId="9" borderId="50" xfId="0" applyFont="1" applyFill="1" applyBorder="1" applyAlignment="1" applyProtection="1">
      <alignment horizontal="left" vertical="center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49" fontId="10" fillId="0" borderId="52" xfId="0" applyNumberFormat="1" applyFont="1" applyFill="1" applyBorder="1" applyAlignment="1" applyProtection="1">
      <alignment horizontal="left" vertical="center"/>
      <protection locked="0"/>
    </xf>
    <xf numFmtId="49" fontId="10" fillId="0" borderId="53" xfId="0" applyNumberFormat="1" applyFont="1" applyFill="1" applyBorder="1" applyAlignment="1" applyProtection="1">
      <alignment horizontal="left" vertical="center"/>
      <protection locked="0"/>
    </xf>
    <xf numFmtId="49" fontId="10" fillId="0" borderId="29" xfId="0" applyNumberFormat="1" applyFont="1" applyFill="1" applyBorder="1" applyAlignment="1" applyProtection="1">
      <alignment horizontal="left" vertical="center"/>
      <protection locked="0"/>
    </xf>
    <xf numFmtId="49" fontId="10" fillId="0" borderId="30" xfId="0" applyNumberFormat="1" applyFont="1" applyFill="1" applyBorder="1" applyAlignment="1" applyProtection="1">
      <alignment horizontal="left" vertical="center"/>
      <protection locked="0"/>
    </xf>
    <xf numFmtId="49" fontId="10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51" xfId="0" applyFont="1" applyFill="1" applyBorder="1" applyAlignment="1" applyProtection="1">
      <alignment horizontal="left" vertical="center"/>
      <protection locked="0"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2" fillId="3" borderId="47" xfId="0" applyFont="1" applyFill="1" applyBorder="1" applyAlignment="1" applyProtection="1">
      <alignment horizontal="left" vertical="center"/>
    </xf>
    <xf numFmtId="0" fontId="12" fillId="3" borderId="43" xfId="0" applyFont="1" applyFill="1" applyBorder="1" applyAlignment="1" applyProtection="1">
      <alignment horizontal="left" vertical="center"/>
    </xf>
    <xf numFmtId="0" fontId="12" fillId="3" borderId="71" xfId="0" applyFont="1" applyFill="1" applyBorder="1" applyAlignment="1" applyProtection="1">
      <alignment horizontal="left" vertical="center"/>
    </xf>
    <xf numFmtId="0" fontId="12" fillId="3" borderId="48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76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6" borderId="72" xfId="0" applyFont="1" applyFill="1" applyBorder="1" applyAlignment="1" applyProtection="1">
      <alignment horizontal="left" vertical="center"/>
    </xf>
    <xf numFmtId="0" fontId="4" fillId="6" borderId="74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20" fillId="10" borderId="75" xfId="0" applyFont="1" applyFill="1" applyBorder="1" applyAlignment="1" applyProtection="1">
      <alignment horizontal="left" vertical="center"/>
    </xf>
    <xf numFmtId="0" fontId="11" fillId="0" borderId="85" xfId="0" applyFont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</xf>
    <xf numFmtId="0" fontId="10" fillId="0" borderId="52" xfId="0" applyFont="1" applyFill="1" applyBorder="1" applyAlignment="1" applyProtection="1">
      <alignment horizontal="left" vertical="center"/>
    </xf>
    <xf numFmtId="0" fontId="10" fillId="0" borderId="53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>
      <alignment horizontal="left" vertical="center"/>
    </xf>
    <xf numFmtId="0" fontId="10" fillId="0" borderId="31" xfId="0" applyFont="1" applyFill="1" applyBorder="1" applyAlignment="1" applyProtection="1">
      <alignment horizontal="left" vertical="center"/>
    </xf>
    <xf numFmtId="0" fontId="20" fillId="10" borderId="78" xfId="0" applyFont="1" applyFill="1" applyBorder="1" applyAlignment="1" applyProtection="1">
      <alignment horizontal="left" vertical="center"/>
    </xf>
    <xf numFmtId="0" fontId="20" fillId="10" borderId="79" xfId="0" applyFont="1" applyFill="1" applyBorder="1" applyAlignment="1" applyProtection="1">
      <alignment horizontal="left" vertical="center"/>
    </xf>
    <xf numFmtId="0" fontId="20" fillId="10" borderId="80" xfId="0" applyFont="1" applyFill="1" applyBorder="1" applyAlignment="1" applyProtection="1">
      <alignment horizontal="left" vertical="center"/>
    </xf>
    <xf numFmtId="0" fontId="15" fillId="9" borderId="82" xfId="0" applyFont="1" applyFill="1" applyBorder="1" applyAlignment="1" applyProtection="1">
      <alignment horizontal="left" vertical="center"/>
    </xf>
    <xf numFmtId="2" fontId="10" fillId="0" borderId="24" xfId="0" applyNumberFormat="1" applyFont="1" applyFill="1" applyBorder="1" applyAlignment="1" applyProtection="1">
      <alignment horizontal="left" vertical="center"/>
    </xf>
    <xf numFmtId="2" fontId="10" fillId="0" borderId="52" xfId="0" applyNumberFormat="1" applyFont="1" applyFill="1" applyBorder="1" applyAlignment="1" applyProtection="1">
      <alignment horizontal="left" vertical="center"/>
    </xf>
    <xf numFmtId="2" fontId="10" fillId="0" borderId="53" xfId="0" applyNumberFormat="1" applyFont="1" applyFill="1" applyBorder="1" applyAlignment="1" applyProtection="1">
      <alignment horizontal="left" vertical="center"/>
    </xf>
    <xf numFmtId="2" fontId="10" fillId="0" borderId="29" xfId="0" applyNumberFormat="1" applyFont="1" applyFill="1" applyBorder="1" applyAlignment="1" applyProtection="1">
      <alignment horizontal="left" vertical="center"/>
    </xf>
    <xf numFmtId="2" fontId="10" fillId="0" borderId="30" xfId="0" applyNumberFormat="1" applyFont="1" applyFill="1" applyBorder="1" applyAlignment="1" applyProtection="1">
      <alignment horizontal="left" vertical="center"/>
    </xf>
    <xf numFmtId="2" fontId="10" fillId="0" borderId="31" xfId="0" applyNumberFormat="1" applyFont="1" applyFill="1" applyBorder="1" applyAlignment="1" applyProtection="1">
      <alignment horizontal="left" vertical="center"/>
    </xf>
    <xf numFmtId="0" fontId="0" fillId="0" borderId="92" xfId="0" applyBorder="1"/>
    <xf numFmtId="0" fontId="0" fillId="0" borderId="9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15"/>
  <sheetViews>
    <sheetView tabSelected="1" zoomScaleNormal="100" workbookViewId="0">
      <selection activeCell="B7" sqref="B7:D8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5.28515625" style="94" bestFit="1" customWidth="1"/>
    <col min="5" max="6" width="8.7109375" style="94" bestFit="1" customWidth="1"/>
    <col min="7" max="7" width="3.42578125" style="94" customWidth="1"/>
    <col min="8" max="8" width="7" style="94" bestFit="1" customWidth="1"/>
    <col min="9" max="9" width="10.42578125" style="94" bestFit="1" customWidth="1"/>
    <col min="10" max="10" width="4.85546875" style="94" bestFit="1" customWidth="1"/>
    <col min="11" max="11" width="9.85546875" style="94" customWidth="1"/>
    <col min="12" max="12" width="0.42578125" style="94" customWidth="1"/>
    <col min="13" max="13" width="9.85546875" style="94" customWidth="1"/>
    <col min="14" max="14" width="6.28515625" style="94" bestFit="1" customWidth="1"/>
    <col min="15" max="15" width="6.85546875" style="94" customWidth="1"/>
    <col min="16" max="16" width="6.28515625" style="94" customWidth="1"/>
    <col min="17" max="19" width="9.85546875" style="94" customWidth="1"/>
    <col min="20" max="20" width="11.28515625" style="94" customWidth="1"/>
    <col min="21" max="21" width="9.140625" style="94"/>
    <col min="22" max="23" width="5.28515625" style="94" customWidth="1"/>
    <col min="24" max="24" width="6.5703125" style="94" bestFit="1" customWidth="1"/>
    <col min="25" max="27" width="5.5703125" style="94" bestFit="1" customWidth="1"/>
    <col min="28" max="16384" width="9.140625" style="94"/>
  </cols>
  <sheetData>
    <row r="1" spans="1:20" s="36" customFormat="1" ht="15" customHeight="1" x14ac:dyDescent="0.2">
      <c r="A1" s="205" t="s">
        <v>178</v>
      </c>
      <c r="B1" s="206"/>
      <c r="C1" s="206"/>
      <c r="D1" s="206"/>
      <c r="E1" s="206"/>
      <c r="F1" s="206"/>
      <c r="G1" s="33"/>
      <c r="H1" s="33"/>
      <c r="I1" s="33"/>
      <c r="J1" s="33"/>
      <c r="K1" s="34"/>
      <c r="L1" s="35"/>
      <c r="N1" s="37"/>
    </row>
    <row r="2" spans="1:20" s="41" customFormat="1" ht="5.0999999999999996" customHeight="1" x14ac:dyDescent="0.25">
      <c r="A2" s="207"/>
      <c r="B2" s="208"/>
      <c r="C2" s="208"/>
      <c r="D2" s="208"/>
      <c r="E2" s="208"/>
      <c r="F2" s="208"/>
      <c r="G2" s="38"/>
      <c r="H2" s="38"/>
      <c r="I2" s="38"/>
      <c r="J2" s="38"/>
      <c r="K2" s="38"/>
      <c r="L2" s="39"/>
      <c r="M2" s="40"/>
      <c r="P2" s="209"/>
      <c r="Q2" s="209"/>
      <c r="R2" s="209"/>
      <c r="S2" s="210"/>
      <c r="T2" s="210"/>
    </row>
    <row r="3" spans="1:20" s="41" customFormat="1" ht="15" customHeight="1" x14ac:dyDescent="0.25">
      <c r="A3" s="42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103"/>
      <c r="N3" s="114"/>
      <c r="O3" s="115"/>
      <c r="P3" s="114"/>
      <c r="Q3" s="114"/>
      <c r="R3" s="113"/>
      <c r="S3" s="103"/>
      <c r="T3" s="103"/>
    </row>
    <row r="4" spans="1:20" s="41" customFormat="1" ht="15" customHeight="1" x14ac:dyDescent="0.25">
      <c r="A4" s="211" t="s">
        <v>2</v>
      </c>
      <c r="B4" s="213"/>
      <c r="C4" s="214"/>
      <c r="D4" s="214"/>
      <c r="E4" s="214"/>
      <c r="F4" s="214"/>
      <c r="G4" s="214"/>
      <c r="H4" s="214"/>
      <c r="I4" s="214"/>
      <c r="J4" s="214"/>
      <c r="K4" s="215"/>
      <c r="L4" s="45"/>
      <c r="M4" s="40"/>
      <c r="N4" s="52"/>
      <c r="O4" s="54"/>
      <c r="P4" s="54"/>
      <c r="Q4" s="54"/>
      <c r="R4" s="113"/>
      <c r="S4" s="210"/>
      <c r="T4" s="210"/>
    </row>
    <row r="5" spans="1:20" s="41" customFormat="1" ht="15" customHeight="1" x14ac:dyDescent="0.25">
      <c r="A5" s="212"/>
      <c r="B5" s="216"/>
      <c r="C5" s="217"/>
      <c r="D5" s="217"/>
      <c r="E5" s="217"/>
      <c r="F5" s="217"/>
      <c r="G5" s="217"/>
      <c r="H5" s="217"/>
      <c r="I5" s="217"/>
      <c r="J5" s="217"/>
      <c r="K5" s="218"/>
      <c r="L5" s="45"/>
      <c r="M5" s="40"/>
      <c r="N5" s="52"/>
      <c r="O5" s="54"/>
      <c r="P5" s="54"/>
      <c r="Q5" s="54"/>
      <c r="R5" s="113"/>
      <c r="S5" s="103"/>
      <c r="T5" s="103"/>
    </row>
    <row r="6" spans="1:20" s="41" customFormat="1" ht="15" customHeight="1" x14ac:dyDescent="0.25">
      <c r="A6" s="42"/>
      <c r="B6" s="38"/>
      <c r="C6" s="38"/>
      <c r="D6" s="38"/>
      <c r="E6" s="46"/>
      <c r="F6" s="46"/>
      <c r="G6" s="46"/>
      <c r="H6" s="46"/>
      <c r="I6" s="46"/>
      <c r="J6" s="46"/>
      <c r="K6" s="46"/>
      <c r="L6" s="47"/>
      <c r="M6" s="40"/>
      <c r="N6" s="52"/>
      <c r="O6" s="54"/>
      <c r="P6" s="54"/>
      <c r="Q6" s="54"/>
      <c r="R6" s="113"/>
      <c r="S6" s="103"/>
      <c r="T6" s="103"/>
    </row>
    <row r="7" spans="1:20" s="41" customFormat="1" ht="15" customHeight="1" x14ac:dyDescent="0.25">
      <c r="A7" s="211" t="s">
        <v>3</v>
      </c>
      <c r="B7" s="219"/>
      <c r="C7" s="220"/>
      <c r="D7" s="221"/>
      <c r="E7" s="46"/>
      <c r="F7" s="46"/>
      <c r="G7" s="46"/>
      <c r="H7" s="46"/>
      <c r="I7" s="46"/>
      <c r="J7" s="46"/>
      <c r="K7" s="46"/>
      <c r="L7" s="47"/>
      <c r="M7" s="40"/>
      <c r="N7" s="52"/>
      <c r="O7" s="54"/>
      <c r="P7" s="54"/>
      <c r="Q7" s="54"/>
      <c r="R7" s="113"/>
      <c r="S7" s="103"/>
      <c r="T7" s="103"/>
    </row>
    <row r="8" spans="1:20" s="41" customFormat="1" ht="15" customHeight="1" x14ac:dyDescent="0.25">
      <c r="A8" s="212"/>
      <c r="B8" s="222"/>
      <c r="C8" s="223"/>
      <c r="D8" s="224"/>
      <c r="E8" s="46"/>
      <c r="F8" s="46"/>
      <c r="G8" s="46"/>
      <c r="H8" s="46"/>
      <c r="I8" s="46"/>
      <c r="J8" s="46"/>
      <c r="K8" s="46"/>
      <c r="L8" s="47"/>
      <c r="M8" s="40"/>
      <c r="N8" s="52"/>
      <c r="O8" s="54"/>
      <c r="P8" s="54"/>
      <c r="Q8" s="54"/>
      <c r="R8" s="113"/>
      <c r="S8" s="103"/>
      <c r="T8" s="103"/>
    </row>
    <row r="9" spans="1:20" s="41" customFormat="1" ht="15" customHeight="1" thickBot="1" x14ac:dyDescent="0.3">
      <c r="A9" s="48"/>
      <c r="B9" s="49"/>
      <c r="C9" s="49"/>
      <c r="D9" s="49"/>
      <c r="E9" s="50"/>
      <c r="F9" s="50"/>
      <c r="G9" s="50"/>
      <c r="H9" s="50"/>
      <c r="I9" s="50"/>
      <c r="J9" s="50"/>
      <c r="K9" s="50"/>
      <c r="L9" s="51"/>
      <c r="M9" s="40"/>
      <c r="N9" s="52"/>
      <c r="O9" s="54"/>
      <c r="P9" s="54"/>
      <c r="Q9" s="54"/>
      <c r="R9" s="113"/>
      <c r="S9" s="103"/>
      <c r="T9" s="103"/>
    </row>
    <row r="10" spans="1:20" s="41" customFormat="1" ht="9.9499999999999993" customHeight="1" thickBot="1" x14ac:dyDescent="0.3">
      <c r="A10" s="104"/>
      <c r="B10" s="104"/>
      <c r="C10" s="104"/>
      <c r="D10" s="104"/>
      <c r="E10" s="40"/>
      <c r="F10" s="40"/>
      <c r="G10" s="40"/>
      <c r="H10" s="40"/>
      <c r="I10" s="40"/>
      <c r="J10" s="40"/>
      <c r="K10" s="40"/>
      <c r="L10" s="40"/>
      <c r="M10" s="40"/>
      <c r="N10" s="52"/>
      <c r="O10" s="54"/>
      <c r="P10" s="54"/>
      <c r="Q10" s="54"/>
      <c r="R10" s="104"/>
      <c r="S10" s="103"/>
      <c r="T10" s="103"/>
    </row>
    <row r="11" spans="1:20" s="41" customFormat="1" ht="5.0999999999999996" customHeight="1" x14ac:dyDescent="0.25">
      <c r="A11" s="55"/>
      <c r="B11" s="56"/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59"/>
      <c r="P11" s="59"/>
      <c r="Q11" s="59"/>
      <c r="R11" s="56"/>
      <c r="S11" s="60"/>
      <c r="T11" s="61"/>
    </row>
    <row r="12" spans="1:20" s="69" customFormat="1" ht="36" x14ac:dyDescent="0.25">
      <c r="A12" s="62"/>
      <c r="B12" s="63"/>
      <c r="C12" s="63"/>
      <c r="D12" s="63"/>
      <c r="E12" s="64"/>
      <c r="F12" s="64"/>
      <c r="G12" s="64"/>
      <c r="H12" s="64"/>
      <c r="I12" s="64"/>
      <c r="J12" s="64"/>
      <c r="K12" s="65" t="s">
        <v>25</v>
      </c>
      <c r="L12" s="64"/>
      <c r="M12" s="65" t="s">
        <v>125</v>
      </c>
      <c r="N12" s="66" t="s">
        <v>140</v>
      </c>
      <c r="O12" s="67" t="s">
        <v>33</v>
      </c>
      <c r="P12" s="67" t="s">
        <v>92</v>
      </c>
      <c r="Q12" s="67" t="s">
        <v>126</v>
      </c>
      <c r="R12" s="65" t="s">
        <v>127</v>
      </c>
      <c r="S12" s="65" t="s">
        <v>128</v>
      </c>
      <c r="T12" s="68" t="s">
        <v>1</v>
      </c>
    </row>
    <row r="13" spans="1:20" s="112" customFormat="1" ht="20.100000000000001" customHeight="1" x14ac:dyDescent="0.25">
      <c r="A13" s="203" t="s">
        <v>124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108">
        <f>'Blatt 1'!L466+'Blatt 2'!L466+'Blatt 3'!L466+'Blatt 4'!L466+'Blatt 5'!L466+'Blatt 6'!L466+'Blatt 7'!L466+'Blatt 8'!L466+'Blatt 9'!L466+'Blatt 10'!L466</f>
        <v>0</v>
      </c>
      <c r="L13" s="109"/>
      <c r="M13" s="108">
        <f>'Blatt 1'!N466+'Blatt 2'!N466+'Blatt 3'!N466+'Blatt 4'!N466+'Blatt 5'!N466+'Blatt 6'!N466+'Blatt 7'!N466+'Blatt 8'!N466+'Blatt 9'!N466+'Blatt 10'!N466</f>
        <v>0</v>
      </c>
      <c r="N13" s="110">
        <f>'Blatt 1'!O466+'Blatt 2'!O466+'Blatt 3'!O466+'Blatt 4'!O466+'Blatt 5'!O466+'Blatt 6'!O466+'Blatt 7'!O466+'Blatt 8'!O466+'Blatt 9'!O466+'Blatt 10'!O466</f>
        <v>0</v>
      </c>
      <c r="O13" s="110">
        <f>'Blatt 1'!Q466+'Blatt 2'!Q466+'Blatt 3'!Q466+'Blatt 4'!Q466+'Blatt 5'!Q466+'Blatt 6'!Q466+'Blatt 7'!Q466+'Blatt 8'!Q466+'Blatt 9'!Q466+'Blatt 10'!Q466</f>
        <v>0</v>
      </c>
      <c r="P13" s="110">
        <f>'Blatt 1'!S466+'Blatt 2'!S466+'Blatt 3'!S466+'Blatt 4'!S466+'Blatt 5'!S466+'Blatt 6'!S466+'Blatt 7'!S466+'Blatt 8'!S466+'Blatt 9'!S466+'Blatt 10'!S466</f>
        <v>0</v>
      </c>
      <c r="Q13" s="108">
        <f>'Blatt 1'!T466+'Blatt 2'!T466+'Blatt 3'!T466+'Blatt 4'!T466+'Blatt 5'!T466+'Blatt 6'!T466+'Blatt 7'!T466+'Blatt 8'!T466+'Blatt 9'!T466+'Blatt 10'!T466</f>
        <v>0</v>
      </c>
      <c r="R13" s="108">
        <f>'Blatt 1'!U466+'Blatt 2'!U466+'Blatt 3'!U466+'Blatt 4'!U466+'Blatt 5'!U466+'Blatt 6'!U466+'Blatt 7'!U466+'Blatt 8'!U466+'Blatt 9'!U466+'Blatt 10'!U466</f>
        <v>0</v>
      </c>
      <c r="S13" s="108">
        <f>'Blatt 1'!V466+'Blatt 2'!V466+'Blatt 3'!V466+'Blatt 4'!V466+'Blatt 5'!V466+'Blatt 6'!V466+'Blatt 7'!V466+'Blatt 8'!V466+'Blatt 9'!V466+'Blatt 10'!V466</f>
        <v>0</v>
      </c>
      <c r="T13" s="111">
        <f>'Blatt 1'!W466+'Blatt 2'!W466+'Blatt 3'!W466+'Blatt 4'!W466+'Blatt 5'!W466+'Blatt 6'!W466+'Blatt 7'!W466+'Blatt 8'!W466+'Blatt 9'!W466+'Blatt 10'!W466</f>
        <v>0</v>
      </c>
    </row>
    <row r="14" spans="1:20" s="70" customFormat="1" ht="5.0999999999999996" customHeight="1" thickBot="1" x14ac:dyDescent="0.3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73"/>
      <c r="M14" s="73"/>
      <c r="N14" s="74"/>
      <c r="O14" s="75"/>
      <c r="P14" s="75"/>
      <c r="Q14" s="75"/>
      <c r="R14" s="76"/>
      <c r="S14" s="72"/>
      <c r="T14" s="77"/>
    </row>
    <row r="15" spans="1:20" s="36" customFormat="1" ht="9.9499999999999993" customHeight="1" x14ac:dyDescent="0.2">
      <c r="D15" s="78"/>
      <c r="E15" s="78"/>
      <c r="F15" s="78"/>
      <c r="G15" s="78"/>
      <c r="H15" s="78"/>
      <c r="I15" s="78"/>
      <c r="J15" s="78"/>
    </row>
  </sheetData>
  <sheetProtection password="DD82" sheet="1" selectLockedCells="1"/>
  <mergeCells count="9">
    <mergeCell ref="A13:J13"/>
    <mergeCell ref="A1:F2"/>
    <mergeCell ref="P2:R2"/>
    <mergeCell ref="S2:T2"/>
    <mergeCell ref="A4:A5"/>
    <mergeCell ref="B4:K5"/>
    <mergeCell ref="S4:T4"/>
    <mergeCell ref="A7:A8"/>
    <mergeCell ref="B7:D8"/>
  </mergeCells>
  <pageMargins left="0.39370078740157483" right="0.39370078740157483" top="0.39370078740157483" bottom="0.59055118110236227" header="0.31496062992125984" footer="0.31496062992125984"/>
  <pageSetup paperSize="9" scale="83" fitToHeight="0" orientation="landscape" r:id="rId1"/>
  <headerFooter>
    <oddFooter>&amp;Lerstellt: 30.05.2023&amp;RBerechnungsblatt Ausbildungsbeihilfen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J16" sqref="J16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P36" sqref="P36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172"/>
  <sheetViews>
    <sheetView workbookViewId="0">
      <selection activeCell="D16" sqref="D16"/>
    </sheetView>
  </sheetViews>
  <sheetFormatPr baseColWidth="10" defaultRowHeight="15" x14ac:dyDescent="0.25"/>
  <cols>
    <col min="7" max="7" width="12.7109375" customWidth="1"/>
    <col min="8" max="8" width="2.28515625" customWidth="1"/>
  </cols>
  <sheetData>
    <row r="1" spans="1:12" ht="15.75" x14ac:dyDescent="0.25">
      <c r="A1" s="18" t="s">
        <v>107</v>
      </c>
    </row>
    <row r="2" spans="1:12" ht="15.75" x14ac:dyDescent="0.25">
      <c r="A2" s="18" t="s">
        <v>41</v>
      </c>
      <c r="I2" s="21"/>
      <c r="J2" s="22"/>
      <c r="K2" s="22"/>
      <c r="L2" s="22"/>
    </row>
    <row r="4" spans="1:12" x14ac:dyDescent="0.25">
      <c r="A4" s="30" t="s">
        <v>133</v>
      </c>
      <c r="B4" s="153"/>
      <c r="C4" s="153"/>
      <c r="D4" s="153"/>
      <c r="E4" s="153"/>
      <c r="F4" s="153"/>
      <c r="G4" s="153"/>
      <c r="H4" s="1"/>
    </row>
    <row r="5" spans="1:12" x14ac:dyDescent="0.25">
      <c r="A5" s="30" t="s">
        <v>151</v>
      </c>
      <c r="B5" s="153"/>
      <c r="C5" s="153"/>
      <c r="D5" s="153"/>
      <c r="E5" s="153"/>
      <c r="F5" s="153"/>
      <c r="G5" s="154"/>
      <c r="H5" s="1"/>
    </row>
    <row r="6" spans="1:12" x14ac:dyDescent="0.25">
      <c r="A6" s="30" t="s">
        <v>152</v>
      </c>
      <c r="B6" s="153"/>
      <c r="C6" s="153"/>
      <c r="D6" s="153"/>
      <c r="E6" s="153"/>
      <c r="F6" s="153"/>
      <c r="G6" s="154"/>
      <c r="H6" s="1"/>
    </row>
    <row r="7" spans="1:12" x14ac:dyDescent="0.25">
      <c r="A7" s="30" t="s">
        <v>134</v>
      </c>
      <c r="B7" s="153"/>
      <c r="C7" s="153"/>
      <c r="D7" s="153"/>
      <c r="E7" s="153"/>
      <c r="F7" s="153"/>
      <c r="G7" s="153"/>
      <c r="H7" s="1"/>
    </row>
    <row r="8" spans="1:12" x14ac:dyDescent="0.25">
      <c r="A8" s="30" t="s">
        <v>117</v>
      </c>
      <c r="B8" s="153"/>
      <c r="C8" s="153"/>
      <c r="D8" s="153"/>
      <c r="E8" s="153"/>
      <c r="F8" s="153"/>
      <c r="G8" s="153"/>
      <c r="H8" s="1"/>
    </row>
    <row r="9" spans="1:12" x14ac:dyDescent="0.25">
      <c r="A9" s="30" t="s">
        <v>115</v>
      </c>
      <c r="B9" s="153"/>
      <c r="C9" s="153"/>
      <c r="D9" s="153"/>
      <c r="E9" s="153"/>
      <c r="F9" s="153"/>
      <c r="G9" s="153"/>
      <c r="H9" s="1"/>
    </row>
    <row r="10" spans="1:12" x14ac:dyDescent="0.25">
      <c r="A10" s="30" t="s">
        <v>118</v>
      </c>
      <c r="B10" s="153"/>
      <c r="C10" s="153"/>
      <c r="D10" s="153"/>
      <c r="E10" s="153"/>
      <c r="F10" s="153"/>
      <c r="G10" s="153"/>
      <c r="H10" s="1"/>
    </row>
    <row r="11" spans="1:12" x14ac:dyDescent="0.25">
      <c r="A11" s="30" t="s">
        <v>116</v>
      </c>
      <c r="B11" s="153"/>
      <c r="C11" s="153"/>
      <c r="D11" s="153"/>
      <c r="E11" s="153"/>
      <c r="F11" s="153"/>
      <c r="G11" s="153"/>
      <c r="H11" s="1"/>
    </row>
    <row r="12" spans="1:12" x14ac:dyDescent="0.25">
      <c r="A12" s="30" t="s">
        <v>119</v>
      </c>
      <c r="B12" s="153"/>
      <c r="C12" s="153"/>
      <c r="D12" s="153"/>
      <c r="E12" s="153"/>
      <c r="F12" s="153"/>
      <c r="G12" s="153"/>
      <c r="H12" s="1"/>
    </row>
    <row r="13" spans="1:12" x14ac:dyDescent="0.25">
      <c r="A13" s="30" t="s">
        <v>120</v>
      </c>
      <c r="B13" s="153"/>
      <c r="C13" s="153"/>
      <c r="D13" s="153"/>
      <c r="E13" s="153"/>
      <c r="F13" s="153"/>
      <c r="G13" s="153"/>
      <c r="H13" s="1"/>
    </row>
    <row r="14" spans="1:12" x14ac:dyDescent="0.25">
      <c r="A14" s="30" t="s">
        <v>121</v>
      </c>
      <c r="B14" s="153"/>
      <c r="C14" s="153"/>
      <c r="D14" s="153"/>
      <c r="E14" s="153"/>
      <c r="F14" s="153"/>
      <c r="G14" s="153"/>
      <c r="H14" s="1"/>
    </row>
    <row r="15" spans="1:12" x14ac:dyDescent="0.25">
      <c r="A15" s="30" t="s">
        <v>122</v>
      </c>
      <c r="B15" s="153"/>
      <c r="C15" s="153"/>
      <c r="D15" s="153"/>
      <c r="E15" s="153"/>
      <c r="F15" s="153"/>
      <c r="G15" s="153"/>
      <c r="H15" s="1"/>
    </row>
    <row r="16" spans="1:12" x14ac:dyDescent="0.25">
      <c r="A16" s="30" t="s">
        <v>123</v>
      </c>
      <c r="B16" s="153"/>
      <c r="C16" s="153"/>
      <c r="D16" s="153"/>
      <c r="E16" s="153"/>
      <c r="F16" s="153"/>
      <c r="G16" s="153"/>
      <c r="H16" s="1"/>
    </row>
    <row r="17" spans="1:8" x14ac:dyDescent="0.25">
      <c r="A17" s="30" t="s">
        <v>135</v>
      </c>
      <c r="B17" s="153"/>
      <c r="C17" s="153"/>
      <c r="D17" s="153"/>
      <c r="E17" s="153"/>
      <c r="F17" s="153"/>
      <c r="G17" s="153"/>
      <c r="H17" s="1"/>
    </row>
    <row r="18" spans="1:8" x14ac:dyDescent="0.25">
      <c r="A18" s="30" t="s">
        <v>136</v>
      </c>
      <c r="B18" s="153"/>
      <c r="C18" s="153"/>
      <c r="D18" s="153"/>
      <c r="E18" s="153"/>
      <c r="F18" s="153"/>
      <c r="G18" s="153"/>
      <c r="H18" s="1"/>
    </row>
    <row r="19" spans="1:8" x14ac:dyDescent="0.25">
      <c r="A19" s="155"/>
      <c r="B19" s="155"/>
      <c r="C19" s="155"/>
      <c r="D19" s="155"/>
      <c r="E19" s="155"/>
      <c r="F19" s="155"/>
      <c r="G19" s="155"/>
    </row>
    <row r="20" spans="1:8" x14ac:dyDescent="0.25">
      <c r="A20" s="17" t="s">
        <v>2</v>
      </c>
      <c r="B20" s="156"/>
      <c r="C20" s="156"/>
      <c r="D20" s="156"/>
      <c r="E20" s="156"/>
      <c r="F20" s="156"/>
      <c r="G20" s="157"/>
      <c r="H20" s="1"/>
    </row>
    <row r="21" spans="1:8" s="16" customFormat="1" x14ac:dyDescent="0.25">
      <c r="A21" s="32" t="s">
        <v>137</v>
      </c>
      <c r="B21" s="158"/>
      <c r="C21" s="158"/>
      <c r="D21" s="158"/>
      <c r="E21" s="158"/>
      <c r="F21" s="158"/>
      <c r="G21" s="159"/>
      <c r="H21" s="15"/>
    </row>
    <row r="22" spans="1:8" s="16" customFormat="1" x14ac:dyDescent="0.25">
      <c r="A22" s="13" t="s">
        <v>184</v>
      </c>
      <c r="B22" s="160"/>
      <c r="C22" s="160"/>
      <c r="D22" s="160"/>
      <c r="E22" s="160"/>
      <c r="F22" s="160"/>
      <c r="G22" s="161"/>
      <c r="H22" s="15"/>
    </row>
    <row r="23" spans="1:8" x14ac:dyDescent="0.25">
      <c r="A23" s="155"/>
      <c r="B23" s="155"/>
      <c r="C23" s="155"/>
      <c r="D23" s="155"/>
      <c r="E23" s="155"/>
      <c r="F23" s="155"/>
      <c r="G23" s="155"/>
    </row>
    <row r="24" spans="1:8" x14ac:dyDescent="0.25">
      <c r="A24" s="17" t="s">
        <v>3</v>
      </c>
      <c r="B24" s="156"/>
      <c r="C24" s="156"/>
      <c r="D24" s="156"/>
      <c r="E24" s="156"/>
      <c r="F24" s="156"/>
      <c r="G24" s="157"/>
      <c r="H24" s="1"/>
    </row>
    <row r="25" spans="1:8" x14ac:dyDescent="0.25">
      <c r="A25" s="32" t="s">
        <v>138</v>
      </c>
      <c r="B25" s="158"/>
      <c r="C25" s="158"/>
      <c r="D25" s="158"/>
      <c r="E25" s="158"/>
      <c r="F25" s="158"/>
      <c r="G25" s="159"/>
      <c r="H25" s="1"/>
    </row>
    <row r="26" spans="1:8" x14ac:dyDescent="0.25">
      <c r="A26" s="13" t="s">
        <v>185</v>
      </c>
      <c r="B26" s="160"/>
      <c r="C26" s="160"/>
      <c r="D26" s="160"/>
      <c r="E26" s="160"/>
      <c r="F26" s="160"/>
      <c r="G26" s="161"/>
      <c r="H26" s="1"/>
    </row>
    <row r="27" spans="1:8" x14ac:dyDescent="0.25">
      <c r="A27" s="155"/>
      <c r="B27" s="155"/>
      <c r="C27" s="155"/>
      <c r="D27" s="155"/>
      <c r="E27" s="155"/>
      <c r="F27" s="155"/>
      <c r="G27" s="155"/>
    </row>
    <row r="28" spans="1:8" x14ac:dyDescent="0.25">
      <c r="A28" s="17" t="s">
        <v>63</v>
      </c>
      <c r="B28" s="156"/>
      <c r="C28" s="156"/>
      <c r="D28" s="156"/>
      <c r="E28" s="156"/>
      <c r="F28" s="156"/>
      <c r="G28" s="157"/>
      <c r="H28" s="1"/>
    </row>
    <row r="29" spans="1:8" s="16" customFormat="1" x14ac:dyDescent="0.25">
      <c r="A29" s="12" t="s">
        <v>66</v>
      </c>
      <c r="B29" s="158"/>
      <c r="C29" s="158"/>
      <c r="D29" s="158"/>
      <c r="E29" s="158"/>
      <c r="F29" s="158"/>
      <c r="G29" s="159"/>
      <c r="H29" s="15"/>
    </row>
    <row r="30" spans="1:8" x14ac:dyDescent="0.25">
      <c r="A30" s="12" t="s">
        <v>64</v>
      </c>
      <c r="B30" s="158"/>
      <c r="C30" s="158"/>
      <c r="D30" s="158"/>
      <c r="E30" s="158"/>
      <c r="F30" s="158"/>
      <c r="G30" s="159"/>
      <c r="H30" s="1"/>
    </row>
    <row r="31" spans="1:8" x14ac:dyDescent="0.25">
      <c r="A31" s="13" t="s">
        <v>42</v>
      </c>
      <c r="B31" s="160"/>
      <c r="C31" s="160"/>
      <c r="D31" s="160"/>
      <c r="E31" s="160"/>
      <c r="F31" s="160"/>
      <c r="G31" s="161"/>
      <c r="H31" s="1"/>
    </row>
    <row r="32" spans="1:8" x14ac:dyDescent="0.25">
      <c r="A32" s="14"/>
      <c r="B32" s="158"/>
      <c r="C32" s="158"/>
      <c r="D32" s="158"/>
      <c r="E32" s="158"/>
      <c r="F32" s="158"/>
      <c r="G32" s="158"/>
      <c r="H32" s="1"/>
    </row>
    <row r="33" spans="1:8" x14ac:dyDescent="0.25">
      <c r="A33" s="17" t="s">
        <v>65</v>
      </c>
      <c r="B33" s="156"/>
      <c r="C33" s="156"/>
      <c r="D33" s="156"/>
      <c r="E33" s="156"/>
      <c r="F33" s="156"/>
      <c r="G33" s="157"/>
      <c r="H33" s="1"/>
    </row>
    <row r="34" spans="1:8" x14ac:dyDescent="0.25">
      <c r="A34" s="13" t="s">
        <v>67</v>
      </c>
      <c r="B34" s="160"/>
      <c r="C34" s="160"/>
      <c r="D34" s="160"/>
      <c r="E34" s="160"/>
      <c r="F34" s="160"/>
      <c r="G34" s="161"/>
      <c r="H34" s="1"/>
    </row>
    <row r="35" spans="1:8" x14ac:dyDescent="0.25">
      <c r="A35" s="155"/>
      <c r="B35" s="155"/>
      <c r="C35" s="155"/>
      <c r="D35" s="155"/>
      <c r="E35" s="155"/>
      <c r="F35" s="155"/>
      <c r="G35" s="155"/>
    </row>
    <row r="36" spans="1:8" x14ac:dyDescent="0.25">
      <c r="A36" s="17" t="s">
        <v>7</v>
      </c>
      <c r="B36" s="156"/>
      <c r="C36" s="156"/>
      <c r="D36" s="156"/>
      <c r="E36" s="156"/>
      <c r="F36" s="156"/>
      <c r="G36" s="157"/>
      <c r="H36" s="1"/>
    </row>
    <row r="37" spans="1:8" x14ac:dyDescent="0.25">
      <c r="A37" s="13" t="s">
        <v>8</v>
      </c>
      <c r="B37" s="160"/>
      <c r="C37" s="160"/>
      <c r="D37" s="160"/>
      <c r="E37" s="160"/>
      <c r="F37" s="160"/>
      <c r="G37" s="161"/>
    </row>
    <row r="38" spans="1:8" x14ac:dyDescent="0.25">
      <c r="A38" s="14"/>
      <c r="B38" s="158"/>
      <c r="C38" s="158"/>
      <c r="D38" s="158"/>
      <c r="E38" s="158"/>
      <c r="F38" s="158"/>
      <c r="G38" s="158"/>
    </row>
    <row r="39" spans="1:8" x14ac:dyDescent="0.25">
      <c r="A39" s="17" t="s">
        <v>144</v>
      </c>
      <c r="B39" s="156"/>
      <c r="C39" s="156"/>
      <c r="D39" s="156"/>
      <c r="E39" s="156"/>
      <c r="F39" s="156"/>
      <c r="G39" s="157"/>
      <c r="H39" s="271"/>
    </row>
    <row r="40" spans="1:8" s="16" customFormat="1" x14ac:dyDescent="0.25">
      <c r="A40" s="12" t="s">
        <v>154</v>
      </c>
      <c r="B40" s="158"/>
      <c r="C40" s="158"/>
      <c r="D40" s="158"/>
      <c r="E40" s="158"/>
      <c r="F40" s="158"/>
      <c r="G40" s="159"/>
      <c r="H40" s="272"/>
    </row>
    <row r="41" spans="1:8" x14ac:dyDescent="0.25">
      <c r="A41" s="12" t="s">
        <v>153</v>
      </c>
      <c r="B41" s="158"/>
      <c r="C41" s="158"/>
      <c r="D41" s="158"/>
      <c r="E41" s="158"/>
      <c r="F41" s="158"/>
      <c r="G41" s="159"/>
      <c r="H41" s="271"/>
    </row>
    <row r="42" spans="1:8" x14ac:dyDescent="0.25">
      <c r="A42" s="32" t="s">
        <v>155</v>
      </c>
      <c r="B42" s="158"/>
      <c r="C42" s="158"/>
      <c r="D42" s="158"/>
      <c r="E42" s="158"/>
      <c r="F42" s="158"/>
      <c r="G42" s="159"/>
      <c r="H42" s="271"/>
    </row>
    <row r="43" spans="1:8" x14ac:dyDescent="0.25">
      <c r="A43" s="32" t="s">
        <v>160</v>
      </c>
      <c r="B43" s="158"/>
      <c r="C43" s="158"/>
      <c r="D43" s="158"/>
      <c r="E43" s="158"/>
      <c r="F43" s="158"/>
      <c r="G43" s="159"/>
      <c r="H43" s="271"/>
    </row>
    <row r="44" spans="1:8" x14ac:dyDescent="0.25">
      <c r="A44" s="32" t="s">
        <v>169</v>
      </c>
      <c r="B44" s="158"/>
      <c r="C44" s="158"/>
      <c r="D44" s="158"/>
      <c r="E44" s="158"/>
      <c r="F44" s="158"/>
      <c r="G44" s="159"/>
      <c r="H44" s="271"/>
    </row>
    <row r="45" spans="1:8" x14ac:dyDescent="0.25">
      <c r="A45" s="32" t="s">
        <v>170</v>
      </c>
      <c r="B45" s="158"/>
      <c r="C45" s="158"/>
      <c r="D45" s="158"/>
      <c r="E45" s="158"/>
      <c r="F45" s="158"/>
      <c r="G45" s="159"/>
      <c r="H45" s="271"/>
    </row>
    <row r="46" spans="1:8" x14ac:dyDescent="0.25">
      <c r="A46" s="181" t="s">
        <v>174</v>
      </c>
      <c r="B46" s="158"/>
      <c r="C46" s="158"/>
      <c r="D46" s="158"/>
      <c r="E46" s="158"/>
      <c r="F46" s="158"/>
      <c r="G46" s="159"/>
      <c r="H46" s="271"/>
    </row>
    <row r="47" spans="1:8" x14ac:dyDescent="0.25">
      <c r="A47" s="181" t="s">
        <v>161</v>
      </c>
      <c r="B47" s="158"/>
      <c r="C47" s="158"/>
      <c r="D47" s="158"/>
      <c r="E47" s="158"/>
      <c r="F47" s="158"/>
      <c r="G47" s="159"/>
      <c r="H47" s="271"/>
    </row>
    <row r="48" spans="1:8" x14ac:dyDescent="0.25">
      <c r="A48" s="32" t="s">
        <v>171</v>
      </c>
      <c r="B48" s="158"/>
      <c r="C48" s="158"/>
      <c r="D48" s="158"/>
      <c r="E48" s="158"/>
      <c r="F48" s="158"/>
      <c r="G48" s="159"/>
      <c r="H48" s="271"/>
    </row>
    <row r="49" spans="1:8" x14ac:dyDescent="0.25">
      <c r="A49" s="32" t="s">
        <v>172</v>
      </c>
      <c r="B49" s="158"/>
      <c r="C49" s="158"/>
      <c r="D49" s="158"/>
      <c r="E49" s="158"/>
      <c r="F49" s="158"/>
      <c r="G49" s="159"/>
      <c r="H49" s="271"/>
    </row>
    <row r="50" spans="1:8" x14ac:dyDescent="0.25">
      <c r="A50" s="180" t="s">
        <v>173</v>
      </c>
      <c r="B50" s="160"/>
      <c r="C50" s="160"/>
      <c r="D50" s="160"/>
      <c r="E50" s="160"/>
      <c r="F50" s="160"/>
      <c r="G50" s="161"/>
      <c r="H50" s="271"/>
    </row>
    <row r="51" spans="1:8" x14ac:dyDescent="0.25">
      <c r="A51" s="14"/>
      <c r="B51" s="158"/>
      <c r="C51" s="158"/>
      <c r="D51" s="158"/>
      <c r="E51" s="158"/>
      <c r="F51" s="158"/>
      <c r="G51" s="158"/>
    </row>
    <row r="52" spans="1:8" x14ac:dyDescent="0.25">
      <c r="A52" s="17" t="s">
        <v>68</v>
      </c>
      <c r="B52" s="156"/>
      <c r="C52" s="156"/>
      <c r="D52" s="156"/>
      <c r="E52" s="156"/>
      <c r="F52" s="156"/>
      <c r="G52" s="157"/>
    </row>
    <row r="53" spans="1:8" x14ac:dyDescent="0.25">
      <c r="A53" s="150" t="s">
        <v>43</v>
      </c>
      <c r="B53" s="158"/>
      <c r="C53" s="158"/>
      <c r="D53" s="158"/>
      <c r="E53" s="158"/>
      <c r="F53" s="158"/>
      <c r="G53" s="159"/>
    </row>
    <row r="54" spans="1:8" x14ac:dyDescent="0.25">
      <c r="A54" s="150" t="s">
        <v>44</v>
      </c>
      <c r="B54" s="158"/>
      <c r="C54" s="158"/>
      <c r="D54" s="158"/>
      <c r="E54" s="158"/>
      <c r="F54" s="158"/>
      <c r="G54" s="159"/>
    </row>
    <row r="55" spans="1:8" x14ac:dyDescent="0.25">
      <c r="A55" s="151" t="s">
        <v>9</v>
      </c>
      <c r="B55" s="162" t="s">
        <v>45</v>
      </c>
      <c r="C55" s="158"/>
      <c r="D55" s="158"/>
      <c r="E55" s="158"/>
      <c r="F55" s="158"/>
      <c r="G55" s="159"/>
    </row>
    <row r="56" spans="1:8" x14ac:dyDescent="0.25">
      <c r="A56" s="150"/>
      <c r="B56" s="162" t="s">
        <v>46</v>
      </c>
      <c r="C56" s="158"/>
      <c r="D56" s="158"/>
      <c r="E56" s="158"/>
      <c r="F56" s="158"/>
      <c r="G56" s="159"/>
    </row>
    <row r="57" spans="1:8" x14ac:dyDescent="0.25">
      <c r="A57" s="150"/>
      <c r="B57" s="162" t="s">
        <v>47</v>
      </c>
      <c r="C57" s="158"/>
      <c r="D57" s="158"/>
      <c r="E57" s="158"/>
      <c r="F57" s="158"/>
      <c r="G57" s="159"/>
    </row>
    <row r="58" spans="1:8" x14ac:dyDescent="0.25">
      <c r="A58" s="150"/>
      <c r="B58" s="158" t="s">
        <v>10</v>
      </c>
      <c r="C58" s="158"/>
      <c r="D58" s="158"/>
      <c r="E58" s="158"/>
      <c r="F58" s="158"/>
      <c r="G58" s="159"/>
    </row>
    <row r="59" spans="1:8" x14ac:dyDescent="0.25">
      <c r="A59" s="150"/>
      <c r="B59" s="158" t="s">
        <v>48</v>
      </c>
      <c r="C59" s="158"/>
      <c r="D59" s="158"/>
      <c r="E59" s="158"/>
      <c r="F59" s="158"/>
      <c r="G59" s="159"/>
    </row>
    <row r="60" spans="1:8" x14ac:dyDescent="0.25">
      <c r="A60" s="150"/>
      <c r="B60" s="158" t="s">
        <v>49</v>
      </c>
      <c r="C60" s="158"/>
      <c r="D60" s="158"/>
      <c r="E60" s="158"/>
      <c r="F60" s="158"/>
      <c r="G60" s="159"/>
    </row>
    <row r="61" spans="1:8" x14ac:dyDescent="0.25">
      <c r="A61" s="152"/>
      <c r="B61" s="160" t="s">
        <v>50</v>
      </c>
      <c r="C61" s="160"/>
      <c r="D61" s="160"/>
      <c r="E61" s="160"/>
      <c r="F61" s="160"/>
      <c r="G61" s="161"/>
    </row>
    <row r="62" spans="1:8" x14ac:dyDescent="0.25">
      <c r="A62" s="158"/>
      <c r="B62" s="158"/>
      <c r="C62" s="158"/>
      <c r="D62" s="158"/>
      <c r="E62" s="158"/>
      <c r="F62" s="158"/>
      <c r="G62" s="158"/>
    </row>
    <row r="63" spans="1:8" x14ac:dyDescent="0.25">
      <c r="A63" s="17" t="s">
        <v>69</v>
      </c>
      <c r="B63" s="156"/>
      <c r="C63" s="156"/>
      <c r="D63" s="156"/>
      <c r="E63" s="156"/>
      <c r="F63" s="156"/>
      <c r="G63" s="157"/>
    </row>
    <row r="64" spans="1:8" x14ac:dyDescent="0.25">
      <c r="A64" s="163"/>
      <c r="B64" s="164"/>
      <c r="C64" s="164"/>
      <c r="D64" s="164"/>
      <c r="E64" s="164"/>
      <c r="F64" s="164"/>
      <c r="G64" s="165"/>
    </row>
    <row r="65" spans="1:8" x14ac:dyDescent="0.25">
      <c r="A65" s="19" t="s">
        <v>70</v>
      </c>
      <c r="B65" s="166"/>
      <c r="C65" s="166"/>
      <c r="D65" s="166"/>
      <c r="E65" s="166"/>
      <c r="F65" s="166"/>
      <c r="G65" s="167"/>
    </row>
    <row r="66" spans="1:8" x14ac:dyDescent="0.25">
      <c r="A66" s="12" t="s">
        <v>72</v>
      </c>
      <c r="B66" s="158"/>
      <c r="C66" s="158"/>
      <c r="D66" s="158"/>
      <c r="E66" s="158"/>
      <c r="F66" s="158"/>
      <c r="G66" s="159"/>
    </row>
    <row r="67" spans="1:8" x14ac:dyDescent="0.25">
      <c r="A67" s="12" t="s">
        <v>73</v>
      </c>
      <c r="B67" s="158"/>
      <c r="C67" s="158"/>
      <c r="D67" s="158"/>
      <c r="E67" s="158"/>
      <c r="F67" s="158"/>
      <c r="G67" s="159"/>
    </row>
    <row r="68" spans="1:8" x14ac:dyDescent="0.25">
      <c r="A68" s="150"/>
      <c r="B68" s="158"/>
      <c r="C68" s="158"/>
      <c r="D68" s="158"/>
      <c r="E68" s="158"/>
      <c r="F68" s="158"/>
      <c r="G68" s="159"/>
    </row>
    <row r="69" spans="1:8" x14ac:dyDescent="0.25">
      <c r="A69" s="19" t="s">
        <v>71</v>
      </c>
      <c r="B69" s="168"/>
      <c r="C69" s="168"/>
      <c r="D69" s="168"/>
      <c r="E69" s="168"/>
      <c r="F69" s="168"/>
      <c r="G69" s="169"/>
    </row>
    <row r="70" spans="1:8" x14ac:dyDescent="0.25">
      <c r="A70" s="12" t="s">
        <v>74</v>
      </c>
      <c r="B70" s="158"/>
      <c r="C70" s="158"/>
      <c r="D70" s="158"/>
      <c r="E70" s="158"/>
      <c r="F70" s="158"/>
      <c r="G70" s="159"/>
    </row>
    <row r="71" spans="1:8" x14ac:dyDescent="0.25">
      <c r="A71" s="32" t="s">
        <v>75</v>
      </c>
      <c r="B71" s="158"/>
      <c r="C71" s="158"/>
      <c r="D71" s="158"/>
      <c r="E71" s="158"/>
      <c r="F71" s="158"/>
      <c r="G71" s="159"/>
    </row>
    <row r="72" spans="1:8" x14ac:dyDescent="0.25">
      <c r="A72" s="149" t="s">
        <v>162</v>
      </c>
      <c r="B72" s="158"/>
      <c r="C72" s="158"/>
      <c r="D72" s="158"/>
      <c r="E72" s="158"/>
      <c r="F72" s="158"/>
      <c r="G72" s="159"/>
      <c r="H72" s="271"/>
    </row>
    <row r="73" spans="1:8" x14ac:dyDescent="0.25">
      <c r="A73" s="32" t="s">
        <v>163</v>
      </c>
      <c r="B73" s="158"/>
      <c r="C73" s="158"/>
      <c r="D73" s="158"/>
      <c r="E73" s="158"/>
      <c r="F73" s="158"/>
      <c r="G73" s="159"/>
      <c r="H73" s="271"/>
    </row>
    <row r="74" spans="1:8" x14ac:dyDescent="0.25">
      <c r="A74" s="32" t="s">
        <v>175</v>
      </c>
      <c r="B74" s="158"/>
      <c r="C74" s="158"/>
      <c r="D74" s="158"/>
      <c r="E74" s="158"/>
      <c r="F74" s="158"/>
      <c r="G74" s="159"/>
      <c r="H74" s="271"/>
    </row>
    <row r="75" spans="1:8" x14ac:dyDescent="0.25">
      <c r="A75" s="32" t="s">
        <v>186</v>
      </c>
      <c r="B75" s="158"/>
      <c r="C75" s="158"/>
      <c r="D75" s="158"/>
      <c r="E75" s="158"/>
      <c r="F75" s="158"/>
      <c r="G75" s="159"/>
      <c r="H75" s="271"/>
    </row>
    <row r="76" spans="1:8" x14ac:dyDescent="0.25">
      <c r="A76" s="32" t="s">
        <v>187</v>
      </c>
      <c r="B76" s="158"/>
      <c r="C76" s="158"/>
      <c r="D76" s="158"/>
      <c r="E76" s="158"/>
      <c r="F76" s="158"/>
      <c r="G76" s="159"/>
      <c r="H76" s="271"/>
    </row>
    <row r="77" spans="1:8" x14ac:dyDescent="0.25">
      <c r="A77" s="32" t="s">
        <v>188</v>
      </c>
      <c r="B77" s="158"/>
      <c r="C77" s="158"/>
      <c r="D77" s="158"/>
      <c r="E77" s="158"/>
      <c r="F77" s="158"/>
      <c r="G77" s="159"/>
      <c r="H77" s="271"/>
    </row>
    <row r="78" spans="1:8" x14ac:dyDescent="0.25">
      <c r="A78" s="149" t="s">
        <v>168</v>
      </c>
      <c r="B78" s="158"/>
      <c r="C78" s="158"/>
      <c r="D78" s="158"/>
      <c r="E78" s="158"/>
      <c r="F78" s="158"/>
      <c r="G78" s="159"/>
      <c r="H78" s="271"/>
    </row>
    <row r="79" spans="1:8" x14ac:dyDescent="0.25">
      <c r="A79" s="13" t="s">
        <v>164</v>
      </c>
      <c r="B79" s="160"/>
      <c r="C79" s="160"/>
      <c r="D79" s="160"/>
      <c r="E79" s="160"/>
      <c r="F79" s="160"/>
      <c r="G79" s="161"/>
      <c r="H79" s="271"/>
    </row>
    <row r="80" spans="1:8" x14ac:dyDescent="0.25">
      <c r="A80" s="14"/>
      <c r="B80" s="158"/>
      <c r="C80" s="158"/>
      <c r="D80" s="158"/>
      <c r="E80" s="158"/>
      <c r="F80" s="158"/>
      <c r="G80" s="158"/>
    </row>
    <row r="81" spans="1:8" x14ac:dyDescent="0.25">
      <c r="A81" s="17" t="s">
        <v>14</v>
      </c>
      <c r="B81" s="156"/>
      <c r="C81" s="156"/>
      <c r="D81" s="156"/>
      <c r="E81" s="156"/>
      <c r="F81" s="156"/>
      <c r="G81" s="157"/>
    </row>
    <row r="82" spans="1:8" x14ac:dyDescent="0.25">
      <c r="A82" s="150" t="s">
        <v>129</v>
      </c>
      <c r="B82" s="158"/>
      <c r="C82" s="158"/>
      <c r="D82" s="158"/>
      <c r="E82" s="158"/>
      <c r="F82" s="158"/>
      <c r="G82" s="159"/>
    </row>
    <row r="83" spans="1:8" x14ac:dyDescent="0.25">
      <c r="A83" s="170" t="s">
        <v>130</v>
      </c>
      <c r="B83" s="158"/>
      <c r="C83" s="158"/>
      <c r="D83" s="158"/>
      <c r="E83" s="158"/>
      <c r="F83" s="158"/>
      <c r="G83" s="159"/>
    </row>
    <row r="84" spans="1:8" x14ac:dyDescent="0.25">
      <c r="A84" s="150" t="s">
        <v>51</v>
      </c>
      <c r="B84" s="158"/>
      <c r="C84" s="158"/>
      <c r="D84" s="158"/>
      <c r="E84" s="158"/>
      <c r="F84" s="158"/>
      <c r="G84" s="159"/>
    </row>
    <row r="85" spans="1:8" x14ac:dyDescent="0.25">
      <c r="A85" s="150" t="s">
        <v>52</v>
      </c>
      <c r="B85" s="158"/>
      <c r="C85" s="158"/>
      <c r="D85" s="158"/>
      <c r="E85" s="158"/>
      <c r="F85" s="158"/>
      <c r="G85" s="159"/>
    </row>
    <row r="86" spans="1:8" x14ac:dyDescent="0.25">
      <c r="A86" s="151" t="s">
        <v>15</v>
      </c>
      <c r="B86" s="162" t="s">
        <v>189</v>
      </c>
      <c r="C86" s="158"/>
      <c r="D86" s="158"/>
      <c r="E86" s="158"/>
      <c r="F86" s="158"/>
      <c r="G86" s="159"/>
      <c r="H86" s="271"/>
    </row>
    <row r="87" spans="1:8" x14ac:dyDescent="0.25">
      <c r="A87" s="150"/>
      <c r="B87" s="162" t="s">
        <v>190</v>
      </c>
      <c r="C87" s="158"/>
      <c r="D87" s="158"/>
      <c r="E87" s="158"/>
      <c r="F87" s="158"/>
      <c r="G87" s="159"/>
      <c r="H87" s="271"/>
    </row>
    <row r="88" spans="1:8" x14ac:dyDescent="0.25">
      <c r="A88" s="152"/>
      <c r="B88" s="171" t="s">
        <v>191</v>
      </c>
      <c r="C88" s="160"/>
      <c r="D88" s="160"/>
      <c r="E88" s="160"/>
      <c r="F88" s="160"/>
      <c r="G88" s="161"/>
      <c r="H88" s="271"/>
    </row>
    <row r="89" spans="1:8" x14ac:dyDescent="0.25">
      <c r="A89" s="155"/>
      <c r="B89" s="155"/>
      <c r="C89" s="155"/>
      <c r="D89" s="155"/>
      <c r="E89" s="155"/>
      <c r="F89" s="155"/>
      <c r="G89" s="155"/>
    </row>
    <row r="90" spans="1:8" x14ac:dyDescent="0.25">
      <c r="A90" s="17" t="s">
        <v>20</v>
      </c>
      <c r="B90" s="156"/>
      <c r="C90" s="156"/>
      <c r="D90" s="156"/>
      <c r="E90" s="156"/>
      <c r="F90" s="156"/>
      <c r="G90" s="157"/>
    </row>
    <row r="91" spans="1:8" x14ac:dyDescent="0.25">
      <c r="A91" s="151" t="s">
        <v>21</v>
      </c>
      <c r="B91" s="158"/>
      <c r="C91" s="158"/>
      <c r="D91" s="158"/>
      <c r="E91" s="158"/>
      <c r="F91" s="158"/>
      <c r="G91" s="159"/>
    </row>
    <row r="92" spans="1:8" x14ac:dyDescent="0.25">
      <c r="A92" s="150" t="s">
        <v>53</v>
      </c>
      <c r="B92" s="158"/>
      <c r="C92" s="158"/>
      <c r="D92" s="158"/>
      <c r="E92" s="158"/>
      <c r="F92" s="158"/>
      <c r="G92" s="159"/>
    </row>
    <row r="93" spans="1:8" x14ac:dyDescent="0.25">
      <c r="A93" s="150" t="s">
        <v>54</v>
      </c>
      <c r="B93" s="158"/>
      <c r="C93" s="158"/>
      <c r="D93" s="158"/>
      <c r="E93" s="158"/>
      <c r="F93" s="158"/>
      <c r="G93" s="159"/>
    </row>
    <row r="94" spans="1:8" x14ac:dyDescent="0.25">
      <c r="A94" s="152" t="s">
        <v>55</v>
      </c>
      <c r="B94" s="160"/>
      <c r="C94" s="160"/>
      <c r="D94" s="160"/>
      <c r="E94" s="160"/>
      <c r="F94" s="160"/>
      <c r="G94" s="161"/>
    </row>
    <row r="95" spans="1:8" x14ac:dyDescent="0.25">
      <c r="A95" s="155"/>
      <c r="B95" s="155"/>
      <c r="C95" s="155"/>
      <c r="D95" s="155"/>
      <c r="E95" s="155"/>
      <c r="F95" s="155"/>
      <c r="G95" s="155"/>
    </row>
    <row r="96" spans="1:8" x14ac:dyDescent="0.25">
      <c r="A96" s="17" t="s">
        <v>23</v>
      </c>
      <c r="B96" s="156"/>
      <c r="C96" s="156"/>
      <c r="D96" s="156"/>
      <c r="E96" s="156"/>
      <c r="F96" s="156"/>
      <c r="G96" s="157"/>
    </row>
    <row r="97" spans="1:7" x14ac:dyDescent="0.25">
      <c r="A97" s="150" t="s">
        <v>56</v>
      </c>
      <c r="B97" s="158"/>
      <c r="C97" s="158"/>
      <c r="D97" s="158"/>
      <c r="E97" s="158"/>
      <c r="F97" s="158"/>
      <c r="G97" s="159"/>
    </row>
    <row r="98" spans="1:7" x14ac:dyDescent="0.25">
      <c r="A98" s="150" t="s">
        <v>57</v>
      </c>
      <c r="B98" s="158"/>
      <c r="C98" s="158"/>
      <c r="D98" s="158"/>
      <c r="E98" s="158"/>
      <c r="F98" s="158"/>
      <c r="G98" s="159"/>
    </row>
    <row r="99" spans="1:7" x14ac:dyDescent="0.25">
      <c r="A99" s="150" t="s">
        <v>58</v>
      </c>
      <c r="B99" s="158"/>
      <c r="C99" s="158"/>
      <c r="D99" s="158"/>
      <c r="E99" s="158"/>
      <c r="F99" s="158"/>
      <c r="G99" s="159"/>
    </row>
    <row r="100" spans="1:7" x14ac:dyDescent="0.25">
      <c r="A100" s="152" t="s">
        <v>24</v>
      </c>
      <c r="B100" s="160"/>
      <c r="C100" s="160"/>
      <c r="D100" s="160"/>
      <c r="E100" s="160"/>
      <c r="F100" s="160"/>
      <c r="G100" s="161"/>
    </row>
    <row r="101" spans="1:7" x14ac:dyDescent="0.25">
      <c r="A101" s="158"/>
      <c r="B101" s="158"/>
      <c r="C101" s="158"/>
      <c r="D101" s="158"/>
      <c r="E101" s="158"/>
      <c r="F101" s="158"/>
      <c r="G101" s="158"/>
    </row>
    <row r="102" spans="1:7" x14ac:dyDescent="0.25">
      <c r="A102" s="17" t="s">
        <v>112</v>
      </c>
      <c r="B102" s="156"/>
      <c r="C102" s="156"/>
      <c r="D102" s="156"/>
      <c r="E102" s="156"/>
      <c r="F102" s="156"/>
      <c r="G102" s="157"/>
    </row>
    <row r="103" spans="1:7" x14ac:dyDescent="0.25">
      <c r="A103" s="151" t="s">
        <v>21</v>
      </c>
      <c r="B103" s="158"/>
      <c r="C103" s="158"/>
      <c r="D103" s="158"/>
      <c r="E103" s="158"/>
      <c r="F103" s="158"/>
      <c r="G103" s="159"/>
    </row>
    <row r="104" spans="1:7" x14ac:dyDescent="0.25">
      <c r="A104" s="172" t="s">
        <v>113</v>
      </c>
      <c r="B104" s="160"/>
      <c r="C104" s="160"/>
      <c r="D104" s="160"/>
      <c r="E104" s="160"/>
      <c r="F104" s="160"/>
      <c r="G104" s="161"/>
    </row>
    <row r="105" spans="1:7" x14ac:dyDescent="0.25">
      <c r="A105" s="155"/>
      <c r="B105" s="155"/>
      <c r="C105" s="155"/>
      <c r="D105" s="155"/>
      <c r="E105" s="155"/>
      <c r="F105" s="155"/>
      <c r="G105" s="155"/>
    </row>
    <row r="106" spans="1:7" x14ac:dyDescent="0.25">
      <c r="A106" s="17" t="s">
        <v>37</v>
      </c>
      <c r="B106" s="156"/>
      <c r="C106" s="156"/>
      <c r="D106" s="156"/>
      <c r="E106" s="156"/>
      <c r="F106" s="156"/>
      <c r="G106" s="157"/>
    </row>
    <row r="107" spans="1:7" x14ac:dyDescent="0.25">
      <c r="A107" s="151" t="s">
        <v>21</v>
      </c>
      <c r="B107" s="158"/>
      <c r="C107" s="158"/>
      <c r="D107" s="158"/>
      <c r="E107" s="158"/>
      <c r="F107" s="158"/>
      <c r="G107" s="159"/>
    </row>
    <row r="108" spans="1:7" x14ac:dyDescent="0.25">
      <c r="A108" s="150" t="s">
        <v>59</v>
      </c>
      <c r="B108" s="158"/>
      <c r="C108" s="158"/>
      <c r="D108" s="158"/>
      <c r="E108" s="158"/>
      <c r="F108" s="158"/>
      <c r="G108" s="159"/>
    </row>
    <row r="109" spans="1:7" x14ac:dyDescent="0.25">
      <c r="A109" s="152" t="s">
        <v>60</v>
      </c>
      <c r="B109" s="160"/>
      <c r="C109" s="160"/>
      <c r="D109" s="160"/>
      <c r="E109" s="160"/>
      <c r="F109" s="160"/>
      <c r="G109" s="161"/>
    </row>
    <row r="110" spans="1:7" x14ac:dyDescent="0.25">
      <c r="A110" s="155"/>
      <c r="B110" s="155"/>
      <c r="C110" s="155"/>
      <c r="D110" s="155"/>
      <c r="E110" s="155"/>
      <c r="F110" s="155"/>
      <c r="G110" s="155"/>
    </row>
    <row r="111" spans="1:7" x14ac:dyDescent="0.25">
      <c r="A111" s="17" t="s">
        <v>38</v>
      </c>
      <c r="B111" s="156"/>
      <c r="C111" s="156"/>
      <c r="D111" s="156"/>
      <c r="E111" s="156"/>
      <c r="F111" s="156"/>
      <c r="G111" s="157"/>
    </row>
    <row r="112" spans="1:7" x14ac:dyDescent="0.25">
      <c r="A112" s="173"/>
      <c r="B112" s="158"/>
      <c r="C112" s="158"/>
      <c r="D112" s="158"/>
      <c r="E112" s="158"/>
      <c r="F112" s="158"/>
      <c r="G112" s="159"/>
    </row>
    <row r="113" spans="1:7" x14ac:dyDescent="0.25">
      <c r="A113" s="19" t="s">
        <v>39</v>
      </c>
      <c r="B113" s="168"/>
      <c r="C113" s="168"/>
      <c r="D113" s="168"/>
      <c r="E113" s="168"/>
      <c r="F113" s="168"/>
      <c r="G113" s="169"/>
    </row>
    <row r="114" spans="1:7" x14ac:dyDescent="0.25">
      <c r="A114" s="151" t="s">
        <v>21</v>
      </c>
      <c r="B114" s="158"/>
      <c r="C114" s="158"/>
      <c r="D114" s="158"/>
      <c r="E114" s="158"/>
      <c r="F114" s="158"/>
      <c r="G114" s="159"/>
    </row>
    <row r="115" spans="1:7" x14ac:dyDescent="0.25">
      <c r="A115" s="150" t="s">
        <v>131</v>
      </c>
      <c r="B115" s="158"/>
      <c r="C115" s="158"/>
      <c r="D115" s="158"/>
      <c r="E115" s="158"/>
      <c r="F115" s="158"/>
      <c r="G115" s="159"/>
    </row>
    <row r="116" spans="1:7" x14ac:dyDescent="0.25">
      <c r="A116" s="150" t="s">
        <v>132</v>
      </c>
      <c r="B116" s="158"/>
      <c r="C116" s="158"/>
      <c r="D116" s="158"/>
      <c r="E116" s="158"/>
      <c r="F116" s="158"/>
      <c r="G116" s="159"/>
    </row>
    <row r="117" spans="1:7" x14ac:dyDescent="0.25">
      <c r="A117" s="150"/>
      <c r="B117" s="158"/>
      <c r="C117" s="158"/>
      <c r="D117" s="158"/>
      <c r="E117" s="158"/>
      <c r="F117" s="158"/>
      <c r="G117" s="159"/>
    </row>
    <row r="118" spans="1:7" x14ac:dyDescent="0.25">
      <c r="A118" s="19" t="s">
        <v>40</v>
      </c>
      <c r="B118" s="168"/>
      <c r="C118" s="168"/>
      <c r="D118" s="168"/>
      <c r="E118" s="168"/>
      <c r="F118" s="168"/>
      <c r="G118" s="169"/>
    </row>
    <row r="119" spans="1:7" x14ac:dyDescent="0.25">
      <c r="A119" s="151" t="s">
        <v>21</v>
      </c>
      <c r="B119" s="158"/>
      <c r="C119" s="158"/>
      <c r="D119" s="158"/>
      <c r="E119" s="158"/>
      <c r="F119" s="158"/>
      <c r="G119" s="159"/>
    </row>
    <row r="120" spans="1:7" x14ac:dyDescent="0.25">
      <c r="A120" s="150" t="s">
        <v>61</v>
      </c>
      <c r="B120" s="158"/>
      <c r="C120" s="158"/>
      <c r="D120" s="158"/>
      <c r="E120" s="158"/>
      <c r="F120" s="158"/>
      <c r="G120" s="159"/>
    </row>
    <row r="121" spans="1:7" x14ac:dyDescent="0.25">
      <c r="A121" s="152" t="s">
        <v>62</v>
      </c>
      <c r="B121" s="160"/>
      <c r="C121" s="160"/>
      <c r="D121" s="160"/>
      <c r="E121" s="160"/>
      <c r="F121" s="160"/>
      <c r="G121" s="161"/>
    </row>
    <row r="122" spans="1:7" x14ac:dyDescent="0.25">
      <c r="A122" s="155"/>
      <c r="B122" s="155"/>
      <c r="C122" s="155"/>
      <c r="D122" s="155"/>
      <c r="E122" s="155"/>
      <c r="F122" s="155"/>
      <c r="G122" s="155"/>
    </row>
    <row r="123" spans="1:7" x14ac:dyDescent="0.25">
      <c r="A123" s="174" t="s">
        <v>76</v>
      </c>
      <c r="B123" s="156"/>
      <c r="C123" s="156"/>
      <c r="D123" s="156"/>
      <c r="E123" s="156"/>
      <c r="F123" s="156"/>
      <c r="G123" s="157"/>
    </row>
    <row r="124" spans="1:7" x14ac:dyDescent="0.25">
      <c r="A124" s="150"/>
      <c r="B124" s="158"/>
      <c r="C124" s="158"/>
      <c r="D124" s="158"/>
      <c r="E124" s="158"/>
      <c r="F124" s="158"/>
      <c r="G124" s="159"/>
    </row>
    <row r="125" spans="1:7" x14ac:dyDescent="0.25">
      <c r="A125" s="175" t="s">
        <v>142</v>
      </c>
      <c r="B125" s="168"/>
      <c r="C125" s="168"/>
      <c r="D125" s="168"/>
      <c r="E125" s="168"/>
      <c r="F125" s="168"/>
      <c r="G125" s="169"/>
    </row>
    <row r="126" spans="1:7" x14ac:dyDescent="0.25">
      <c r="A126" s="150" t="s">
        <v>77</v>
      </c>
      <c r="B126" s="158"/>
      <c r="C126" s="158"/>
      <c r="D126" s="158"/>
      <c r="E126" s="158"/>
      <c r="F126" s="158"/>
      <c r="G126" s="159"/>
    </row>
    <row r="127" spans="1:7" x14ac:dyDescent="0.25">
      <c r="A127" s="176" t="s">
        <v>78</v>
      </c>
      <c r="B127" s="158"/>
      <c r="C127" s="158"/>
      <c r="D127" s="158"/>
      <c r="E127" s="158"/>
      <c r="F127" s="158"/>
      <c r="G127" s="159"/>
    </row>
    <row r="128" spans="1:7" x14ac:dyDescent="0.25">
      <c r="A128" s="176" t="s">
        <v>79</v>
      </c>
      <c r="B128" s="158"/>
      <c r="C128" s="158"/>
      <c r="D128" s="158"/>
      <c r="E128" s="158"/>
      <c r="F128" s="158"/>
      <c r="G128" s="159"/>
    </row>
    <row r="129" spans="1:7" x14ac:dyDescent="0.25">
      <c r="A129" s="176" t="s">
        <v>80</v>
      </c>
      <c r="B129" s="158"/>
      <c r="C129" s="158"/>
      <c r="D129" s="158"/>
      <c r="E129" s="158"/>
      <c r="F129" s="158"/>
      <c r="G129" s="159"/>
    </row>
    <row r="130" spans="1:7" x14ac:dyDescent="0.25">
      <c r="A130" s="176" t="s">
        <v>81</v>
      </c>
      <c r="B130" s="158"/>
      <c r="C130" s="158"/>
      <c r="D130" s="158"/>
      <c r="E130" s="158"/>
      <c r="F130" s="158"/>
      <c r="G130" s="159"/>
    </row>
    <row r="131" spans="1:7" x14ac:dyDescent="0.25">
      <c r="A131" s="150"/>
      <c r="B131" s="158"/>
      <c r="C131" s="158"/>
      <c r="D131" s="158"/>
      <c r="E131" s="158"/>
      <c r="F131" s="158"/>
      <c r="G131" s="159"/>
    </row>
    <row r="132" spans="1:7" x14ac:dyDescent="0.25">
      <c r="A132" s="175" t="s">
        <v>143</v>
      </c>
      <c r="B132" s="168"/>
      <c r="C132" s="168"/>
      <c r="D132" s="168"/>
      <c r="E132" s="168"/>
      <c r="F132" s="168"/>
      <c r="G132" s="169"/>
    </row>
    <row r="133" spans="1:7" x14ac:dyDescent="0.25">
      <c r="A133" s="150" t="s">
        <v>82</v>
      </c>
      <c r="B133" s="158"/>
      <c r="C133" s="158"/>
      <c r="D133" s="158"/>
      <c r="E133" s="158"/>
      <c r="F133" s="158"/>
      <c r="G133" s="159"/>
    </row>
    <row r="134" spans="1:7" x14ac:dyDescent="0.25">
      <c r="A134" s="150" t="s">
        <v>83</v>
      </c>
      <c r="B134" s="158"/>
      <c r="C134" s="158"/>
      <c r="D134" s="158"/>
      <c r="E134" s="158"/>
      <c r="F134" s="158"/>
      <c r="G134" s="159"/>
    </row>
    <row r="135" spans="1:7" x14ac:dyDescent="0.25">
      <c r="A135" s="150"/>
      <c r="B135" s="158"/>
      <c r="C135" s="158"/>
      <c r="D135" s="158"/>
      <c r="E135" s="158"/>
      <c r="F135" s="158"/>
      <c r="G135" s="159"/>
    </row>
    <row r="136" spans="1:7" x14ac:dyDescent="0.25">
      <c r="A136" s="175" t="s">
        <v>84</v>
      </c>
      <c r="B136" s="168"/>
      <c r="C136" s="168"/>
      <c r="D136" s="168"/>
      <c r="E136" s="168"/>
      <c r="F136" s="168"/>
      <c r="G136" s="169"/>
    </row>
    <row r="137" spans="1:7" x14ac:dyDescent="0.25">
      <c r="A137" s="150" t="s">
        <v>85</v>
      </c>
      <c r="B137" s="158"/>
      <c r="C137" s="158"/>
      <c r="D137" s="158"/>
      <c r="E137" s="158"/>
      <c r="F137" s="158"/>
      <c r="G137" s="159"/>
    </row>
    <row r="138" spans="1:7" x14ac:dyDescent="0.25">
      <c r="A138" s="150" t="s">
        <v>86</v>
      </c>
      <c r="B138" s="158"/>
      <c r="C138" s="158"/>
      <c r="D138" s="158"/>
      <c r="E138" s="158"/>
      <c r="F138" s="158"/>
      <c r="G138" s="159"/>
    </row>
    <row r="139" spans="1:7" x14ac:dyDescent="0.25">
      <c r="A139" s="150" t="s">
        <v>87</v>
      </c>
      <c r="B139" s="158"/>
      <c r="C139" s="158"/>
      <c r="D139" s="158"/>
      <c r="E139" s="158"/>
      <c r="F139" s="158"/>
      <c r="G139" s="159"/>
    </row>
    <row r="140" spans="1:7" x14ac:dyDescent="0.25">
      <c r="A140" s="150"/>
      <c r="B140" s="158"/>
      <c r="C140" s="158"/>
      <c r="D140" s="158"/>
      <c r="E140" s="158"/>
      <c r="F140" s="158"/>
      <c r="G140" s="159"/>
    </row>
    <row r="141" spans="1:7" x14ac:dyDescent="0.25">
      <c r="A141" s="175" t="s">
        <v>89</v>
      </c>
      <c r="B141" s="168"/>
      <c r="C141" s="168"/>
      <c r="D141" s="168"/>
      <c r="E141" s="168"/>
      <c r="F141" s="168"/>
      <c r="G141" s="169"/>
    </row>
    <row r="142" spans="1:7" x14ac:dyDescent="0.25">
      <c r="A142" s="150" t="s">
        <v>82</v>
      </c>
      <c r="B142" s="158"/>
      <c r="C142" s="158"/>
      <c r="D142" s="158"/>
      <c r="E142" s="158"/>
      <c r="F142" s="158"/>
      <c r="G142" s="159"/>
    </row>
    <row r="143" spans="1:7" x14ac:dyDescent="0.25">
      <c r="A143" s="150" t="s">
        <v>90</v>
      </c>
      <c r="B143" s="158"/>
      <c r="C143" s="158"/>
      <c r="D143" s="158"/>
      <c r="E143" s="158"/>
      <c r="F143" s="158"/>
      <c r="G143" s="159"/>
    </row>
    <row r="144" spans="1:7" x14ac:dyDescent="0.25">
      <c r="A144" s="150"/>
      <c r="B144" s="158"/>
      <c r="C144" s="158"/>
      <c r="D144" s="158"/>
      <c r="E144" s="158"/>
      <c r="F144" s="158"/>
      <c r="G144" s="159"/>
    </row>
    <row r="145" spans="1:7" x14ac:dyDescent="0.25">
      <c r="A145" s="175" t="s">
        <v>91</v>
      </c>
      <c r="B145" s="168"/>
      <c r="C145" s="168"/>
      <c r="D145" s="168"/>
      <c r="E145" s="168"/>
      <c r="F145" s="168"/>
      <c r="G145" s="169"/>
    </row>
    <row r="146" spans="1:7" x14ac:dyDescent="0.25">
      <c r="A146" s="150" t="s">
        <v>93</v>
      </c>
      <c r="B146" s="158"/>
      <c r="C146" s="158"/>
      <c r="D146" s="158"/>
      <c r="E146" s="158"/>
      <c r="F146" s="158"/>
      <c r="G146" s="159"/>
    </row>
    <row r="147" spans="1:7" x14ac:dyDescent="0.25">
      <c r="A147" s="152" t="s">
        <v>94</v>
      </c>
      <c r="B147" s="160"/>
      <c r="C147" s="160"/>
      <c r="D147" s="160"/>
      <c r="E147" s="160"/>
      <c r="F147" s="160"/>
      <c r="G147" s="161"/>
    </row>
    <row r="148" spans="1:7" x14ac:dyDescent="0.25">
      <c r="A148" s="155"/>
      <c r="B148" s="155"/>
      <c r="C148" s="155"/>
      <c r="D148" s="155"/>
      <c r="E148" s="155"/>
      <c r="F148" s="155"/>
      <c r="G148" s="155"/>
    </row>
    <row r="149" spans="1:7" x14ac:dyDescent="0.25">
      <c r="A149" s="174" t="s">
        <v>95</v>
      </c>
      <c r="B149" s="156"/>
      <c r="C149" s="156"/>
      <c r="D149" s="156"/>
      <c r="E149" s="156"/>
      <c r="F149" s="156"/>
      <c r="G149" s="157"/>
    </row>
    <row r="150" spans="1:7" x14ac:dyDescent="0.25">
      <c r="A150" s="150"/>
      <c r="B150" s="158"/>
      <c r="C150" s="158"/>
      <c r="D150" s="158"/>
      <c r="E150" s="158"/>
      <c r="F150" s="158"/>
      <c r="G150" s="159"/>
    </row>
    <row r="151" spans="1:7" x14ac:dyDescent="0.25">
      <c r="A151" s="175" t="s">
        <v>96</v>
      </c>
      <c r="B151" s="168"/>
      <c r="C151" s="168"/>
      <c r="D151" s="168"/>
      <c r="E151" s="168"/>
      <c r="F151" s="168"/>
      <c r="G151" s="169"/>
    </row>
    <row r="152" spans="1:7" x14ac:dyDescent="0.25">
      <c r="A152" s="151" t="s">
        <v>21</v>
      </c>
      <c r="B152" s="158"/>
      <c r="C152" s="158"/>
      <c r="D152" s="158"/>
      <c r="E152" s="158"/>
      <c r="F152" s="158"/>
      <c r="G152" s="159"/>
    </row>
    <row r="153" spans="1:7" x14ac:dyDescent="0.25">
      <c r="A153" s="150" t="s">
        <v>97</v>
      </c>
      <c r="B153" s="158"/>
      <c r="C153" s="158"/>
      <c r="D153" s="158"/>
      <c r="E153" s="158"/>
      <c r="F153" s="158"/>
      <c r="G153" s="159"/>
    </row>
    <row r="154" spans="1:7" x14ac:dyDescent="0.25">
      <c r="A154" s="150" t="s">
        <v>98</v>
      </c>
      <c r="B154" s="158"/>
      <c r="C154" s="158"/>
      <c r="D154" s="158"/>
      <c r="E154" s="158"/>
      <c r="F154" s="158"/>
      <c r="G154" s="159"/>
    </row>
    <row r="155" spans="1:7" x14ac:dyDescent="0.25">
      <c r="A155" s="150"/>
      <c r="B155" s="158"/>
      <c r="C155" s="158"/>
      <c r="D155" s="158"/>
      <c r="E155" s="158"/>
      <c r="F155" s="158"/>
      <c r="G155" s="159"/>
    </row>
    <row r="156" spans="1:7" x14ac:dyDescent="0.25">
      <c r="A156" s="175" t="s">
        <v>99</v>
      </c>
      <c r="B156" s="168"/>
      <c r="C156" s="168"/>
      <c r="D156" s="168"/>
      <c r="E156" s="168"/>
      <c r="F156" s="168"/>
      <c r="G156" s="169"/>
    </row>
    <row r="157" spans="1:7" x14ac:dyDescent="0.25">
      <c r="A157" s="151" t="s">
        <v>21</v>
      </c>
      <c r="B157" s="158"/>
      <c r="C157" s="158"/>
      <c r="D157" s="158"/>
      <c r="E157" s="158"/>
      <c r="F157" s="158"/>
      <c r="G157" s="159"/>
    </row>
    <row r="158" spans="1:7" x14ac:dyDescent="0.25">
      <c r="A158" s="150" t="s">
        <v>97</v>
      </c>
      <c r="B158" s="158"/>
      <c r="C158" s="158"/>
      <c r="D158" s="158"/>
      <c r="E158" s="158"/>
      <c r="F158" s="158"/>
      <c r="G158" s="159"/>
    </row>
    <row r="159" spans="1:7" x14ac:dyDescent="0.25">
      <c r="A159" s="152" t="s">
        <v>100</v>
      </c>
      <c r="B159" s="160"/>
      <c r="C159" s="160"/>
      <c r="D159" s="160"/>
      <c r="E159" s="160"/>
      <c r="F159" s="160"/>
      <c r="G159" s="161"/>
    </row>
    <row r="160" spans="1:7" x14ac:dyDescent="0.25">
      <c r="A160" s="155"/>
      <c r="B160" s="155"/>
      <c r="C160" s="155"/>
      <c r="D160" s="155"/>
      <c r="E160" s="155"/>
      <c r="F160" s="155"/>
      <c r="G160" s="155"/>
    </row>
    <row r="161" spans="1:7" x14ac:dyDescent="0.25">
      <c r="A161" s="174" t="s">
        <v>101</v>
      </c>
      <c r="B161" s="156"/>
      <c r="C161" s="156"/>
      <c r="D161" s="156"/>
      <c r="E161" s="156"/>
      <c r="F161" s="156"/>
      <c r="G161" s="157"/>
    </row>
    <row r="162" spans="1:7" x14ac:dyDescent="0.25">
      <c r="A162" s="151" t="s">
        <v>21</v>
      </c>
      <c r="B162" s="158"/>
      <c r="C162" s="158"/>
      <c r="D162" s="158"/>
      <c r="E162" s="158"/>
      <c r="F162" s="158"/>
      <c r="G162" s="159"/>
    </row>
    <row r="163" spans="1:7" x14ac:dyDescent="0.25">
      <c r="A163" s="150" t="s">
        <v>106</v>
      </c>
      <c r="B163" s="158"/>
      <c r="C163" s="158"/>
      <c r="D163" s="158"/>
      <c r="E163" s="158"/>
      <c r="F163" s="158"/>
      <c r="G163" s="159"/>
    </row>
    <row r="164" spans="1:7" x14ac:dyDescent="0.25">
      <c r="A164" s="152" t="s">
        <v>102</v>
      </c>
      <c r="B164" s="160"/>
      <c r="C164" s="160"/>
      <c r="D164" s="160"/>
      <c r="E164" s="160"/>
      <c r="F164" s="160"/>
      <c r="G164" s="161"/>
    </row>
    <row r="165" spans="1:7" x14ac:dyDescent="0.25">
      <c r="A165" s="155"/>
      <c r="B165" s="155"/>
      <c r="C165" s="155"/>
      <c r="D165" s="155"/>
      <c r="E165" s="155"/>
      <c r="F165" s="155"/>
      <c r="G165" s="155"/>
    </row>
    <row r="166" spans="1:7" x14ac:dyDescent="0.25">
      <c r="A166" s="174" t="s">
        <v>103</v>
      </c>
      <c r="B166" s="156"/>
      <c r="C166" s="156"/>
      <c r="D166" s="156"/>
      <c r="E166" s="156"/>
      <c r="F166" s="156"/>
      <c r="G166" s="157"/>
    </row>
    <row r="167" spans="1:7" x14ac:dyDescent="0.25">
      <c r="A167" s="151" t="s">
        <v>21</v>
      </c>
      <c r="B167" s="158"/>
      <c r="C167" s="158"/>
      <c r="D167" s="158"/>
      <c r="E167" s="158"/>
      <c r="F167" s="158"/>
      <c r="G167" s="159"/>
    </row>
    <row r="168" spans="1:7" x14ac:dyDescent="0.25">
      <c r="A168" s="150" t="s">
        <v>104</v>
      </c>
      <c r="B168" s="158"/>
      <c r="C168" s="158"/>
      <c r="D168" s="158"/>
      <c r="E168" s="158"/>
      <c r="F168" s="158"/>
      <c r="G168" s="159"/>
    </row>
    <row r="169" spans="1:7" x14ac:dyDescent="0.25">
      <c r="A169" s="152" t="s">
        <v>105</v>
      </c>
      <c r="B169" s="160"/>
      <c r="C169" s="160"/>
      <c r="D169" s="160"/>
      <c r="E169" s="160"/>
      <c r="F169" s="160"/>
      <c r="G169" s="161"/>
    </row>
    <row r="172" spans="1:7" x14ac:dyDescent="0.25">
      <c r="A172" s="20"/>
    </row>
  </sheetData>
  <sheetProtection password="DD82" sheet="1" objects="1" scenarios="1" selectLockedCells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Q19" sqref="Q19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44"/>
      <c r="B12" s="44"/>
      <c r="C12" s="44"/>
      <c r="D12" s="129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44"/>
      <c r="V12" s="43"/>
      <c r="W12" s="43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83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ref="I19" si="8">IF(H19="t",G19-F19+1,ROUND((G19-F19)/30.4,0))</f>
        <v>0</v>
      </c>
      <c r="J19" s="6"/>
      <c r="K19" s="91">
        <f t="shared" ref="K19" si="9">J19/30</f>
        <v>0</v>
      </c>
      <c r="L19" s="92">
        <f t="shared" ref="L19" si="10">IF(H19="t",J19/30*I19,J19*I19)</f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ref="U19" si="11">S19*K19</f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12">J25/30</f>
        <v>0</v>
      </c>
      <c r="L25" s="92">
        <f>IF(H25="t",J25/30*I25,J25*I25)</f>
        <v>0</v>
      </c>
      <c r="M25" s="93">
        <v>0.26150000000000001</v>
      </c>
      <c r="N25" s="7">
        <f t="shared" ref="N25:N31" si="13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4">S25*K25</f>
        <v>0</v>
      </c>
      <c r="V25" s="7">
        <f t="shared" ref="V25:V31" si="15">(O25*P25)+(Q25*R25)</f>
        <v>0</v>
      </c>
      <c r="W25" s="11">
        <f t="shared" ref="W25:W31" si="16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" si="17">IF(H26="t",G26-F26+1,ROUND((G26-F26)/30.4,0))</f>
        <v>0</v>
      </c>
      <c r="J26" s="6"/>
      <c r="K26" s="91">
        <f t="shared" ref="K26" si="18">J26/30</f>
        <v>0</v>
      </c>
      <c r="L26" s="92">
        <f t="shared" ref="L26" si="19">IF(H26="t",J26/30*I26,J26*I26)</f>
        <v>0</v>
      </c>
      <c r="M26" s="93">
        <v>0.26150000000000001</v>
      </c>
      <c r="N26" s="7">
        <f t="shared" si="13"/>
        <v>0</v>
      </c>
      <c r="O26" s="8"/>
      <c r="P26" s="9"/>
      <c r="Q26" s="8"/>
      <c r="R26" s="9"/>
      <c r="S26" s="8"/>
      <c r="T26" s="7">
        <f t="shared" ref="T26:T31" si="20">(O26+Q26)*K26</f>
        <v>0</v>
      </c>
      <c r="U26" s="7">
        <f>S26*K26</f>
        <v>0</v>
      </c>
      <c r="V26" s="7">
        <f t="shared" si="15"/>
        <v>0</v>
      </c>
      <c r="W26" s="11">
        <f t="shared" si="16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ref="I27:I31" si="21">IF(H27="t",G27-F27+1,ROUND((G27-F27)/30.4,0))</f>
        <v>0</v>
      </c>
      <c r="J27" s="6"/>
      <c r="K27" s="91">
        <f t="shared" si="12"/>
        <v>0</v>
      </c>
      <c r="L27" s="92">
        <f t="shared" ref="L27:L31" si="22">IF(H27="t",J27/30*I27,J27*I27)</f>
        <v>0</v>
      </c>
      <c r="M27" s="93">
        <v>0.26150000000000001</v>
      </c>
      <c r="N27" s="7">
        <f t="shared" si="13"/>
        <v>0</v>
      </c>
      <c r="O27" s="8"/>
      <c r="P27" s="9"/>
      <c r="Q27" s="8"/>
      <c r="R27" s="9"/>
      <c r="S27" s="8"/>
      <c r="T27" s="7">
        <f t="shared" si="20"/>
        <v>0</v>
      </c>
      <c r="U27" s="7">
        <f t="shared" si="14"/>
        <v>0</v>
      </c>
      <c r="V27" s="7">
        <f t="shared" si="15"/>
        <v>0</v>
      </c>
      <c r="W27" s="11">
        <f t="shared" si="16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21"/>
        <v>0</v>
      </c>
      <c r="J28" s="6"/>
      <c r="K28" s="91">
        <f t="shared" si="12"/>
        <v>0</v>
      </c>
      <c r="L28" s="92">
        <f t="shared" si="22"/>
        <v>0</v>
      </c>
      <c r="M28" s="93">
        <v>0.26150000000000001</v>
      </c>
      <c r="N28" s="7">
        <f t="shared" si="13"/>
        <v>0</v>
      </c>
      <c r="O28" s="8"/>
      <c r="P28" s="9"/>
      <c r="Q28" s="8"/>
      <c r="R28" s="9"/>
      <c r="S28" s="8"/>
      <c r="T28" s="7">
        <f t="shared" si="20"/>
        <v>0</v>
      </c>
      <c r="U28" s="7">
        <f t="shared" si="14"/>
        <v>0</v>
      </c>
      <c r="V28" s="7">
        <f>(O28*P28)+(Q28*R28)</f>
        <v>0</v>
      </c>
      <c r="W28" s="11">
        <f t="shared" si="16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21"/>
        <v>0</v>
      </c>
      <c r="J29" s="6"/>
      <c r="K29" s="91">
        <f t="shared" si="12"/>
        <v>0</v>
      </c>
      <c r="L29" s="92">
        <f t="shared" si="22"/>
        <v>0</v>
      </c>
      <c r="M29" s="93">
        <v>0.26150000000000001</v>
      </c>
      <c r="N29" s="7">
        <f t="shared" si="13"/>
        <v>0</v>
      </c>
      <c r="O29" s="8"/>
      <c r="P29" s="9"/>
      <c r="Q29" s="8"/>
      <c r="R29" s="9"/>
      <c r="S29" s="8"/>
      <c r="T29" s="7">
        <f t="shared" si="20"/>
        <v>0</v>
      </c>
      <c r="U29" s="7">
        <f t="shared" si="14"/>
        <v>0</v>
      </c>
      <c r="V29" s="7">
        <f t="shared" si="15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21"/>
        <v>0</v>
      </c>
      <c r="J30" s="6"/>
      <c r="K30" s="91">
        <f t="shared" si="12"/>
        <v>0</v>
      </c>
      <c r="L30" s="92">
        <f t="shared" si="22"/>
        <v>0</v>
      </c>
      <c r="M30" s="93">
        <v>0.26150000000000001</v>
      </c>
      <c r="N30" s="7">
        <f t="shared" si="13"/>
        <v>0</v>
      </c>
      <c r="O30" s="8"/>
      <c r="P30" s="9"/>
      <c r="Q30" s="8"/>
      <c r="R30" s="9"/>
      <c r="S30" s="8"/>
      <c r="T30" s="7">
        <f t="shared" si="20"/>
        <v>0</v>
      </c>
      <c r="U30" s="7">
        <f t="shared" si="14"/>
        <v>0</v>
      </c>
      <c r="V30" s="7">
        <f t="shared" si="15"/>
        <v>0</v>
      </c>
      <c r="W30" s="11">
        <f t="shared" si="16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21"/>
        <v>0</v>
      </c>
      <c r="J31" s="6"/>
      <c r="K31" s="91">
        <f t="shared" si="12"/>
        <v>0</v>
      </c>
      <c r="L31" s="92">
        <f t="shared" si="22"/>
        <v>0</v>
      </c>
      <c r="M31" s="93">
        <v>0.26150000000000001</v>
      </c>
      <c r="N31" s="7">
        <f t="shared" si="13"/>
        <v>0</v>
      </c>
      <c r="O31" s="8"/>
      <c r="P31" s="9"/>
      <c r="Q31" s="8"/>
      <c r="R31" s="9"/>
      <c r="S31" s="8"/>
      <c r="T31" s="7">
        <f t="shared" si="20"/>
        <v>0</v>
      </c>
      <c r="U31" s="7">
        <f t="shared" si="14"/>
        <v>0</v>
      </c>
      <c r="V31" s="7">
        <f t="shared" si="15"/>
        <v>0</v>
      </c>
      <c r="W31" s="11">
        <f t="shared" si="16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23">J34/30</f>
        <v>0</v>
      </c>
      <c r="L34" s="92">
        <f>IF(H34="t",J34/30*I34,J34*I34)</f>
        <v>0</v>
      </c>
      <c r="M34" s="93">
        <v>0.26150000000000001</v>
      </c>
      <c r="N34" s="7">
        <f t="shared" ref="N34:N40" si="24">L34*M34</f>
        <v>0</v>
      </c>
      <c r="O34" s="8"/>
      <c r="P34" s="9"/>
      <c r="Q34" s="8"/>
      <c r="R34" s="9"/>
      <c r="S34" s="8"/>
      <c r="T34" s="7">
        <f t="shared" ref="T34:T40" si="25">(O34+Q34)*K34</f>
        <v>0</v>
      </c>
      <c r="U34" s="7">
        <f t="shared" ref="U34:U40" si="26">S34*K34</f>
        <v>0</v>
      </c>
      <c r="V34" s="7">
        <f t="shared" ref="V34:V40" si="27">(O34*P34)+(Q34*R34)</f>
        <v>0</v>
      </c>
      <c r="W34" s="11">
        <f t="shared" ref="W34:W40" si="28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9">IF(H35="t",G35-F35+1,ROUND((G35-F35)/30.4,0))</f>
        <v>0</v>
      </c>
      <c r="J35" s="6"/>
      <c r="K35" s="91">
        <f t="shared" si="23"/>
        <v>0</v>
      </c>
      <c r="L35" s="92">
        <f t="shared" ref="L35:L40" si="30">IF(H35="t",J35/30*I35,J35*I35)</f>
        <v>0</v>
      </c>
      <c r="M35" s="93">
        <v>0.26150000000000001</v>
      </c>
      <c r="N35" s="7">
        <f t="shared" si="24"/>
        <v>0</v>
      </c>
      <c r="O35" s="8"/>
      <c r="P35" s="9"/>
      <c r="Q35" s="8"/>
      <c r="R35" s="9"/>
      <c r="S35" s="8"/>
      <c r="T35" s="7">
        <f t="shared" si="25"/>
        <v>0</v>
      </c>
      <c r="U35" s="7">
        <f t="shared" si="26"/>
        <v>0</v>
      </c>
      <c r="V35" s="7">
        <f t="shared" si="27"/>
        <v>0</v>
      </c>
      <c r="W35" s="11">
        <f t="shared" si="28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9"/>
        <v>0</v>
      </c>
      <c r="J36" s="6"/>
      <c r="K36" s="91">
        <f t="shared" si="23"/>
        <v>0</v>
      </c>
      <c r="L36" s="92">
        <f t="shared" si="30"/>
        <v>0</v>
      </c>
      <c r="M36" s="93">
        <v>0.26150000000000001</v>
      </c>
      <c r="N36" s="7">
        <f t="shared" si="24"/>
        <v>0</v>
      </c>
      <c r="O36" s="8"/>
      <c r="P36" s="9"/>
      <c r="Q36" s="8"/>
      <c r="R36" s="9"/>
      <c r="S36" s="8"/>
      <c r="T36" s="7">
        <f t="shared" si="25"/>
        <v>0</v>
      </c>
      <c r="U36" s="7">
        <f t="shared" si="26"/>
        <v>0</v>
      </c>
      <c r="V36" s="7">
        <f t="shared" si="27"/>
        <v>0</v>
      </c>
      <c r="W36" s="11">
        <f t="shared" si="28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ref="I37" si="31">IF(H37="t",G37-F37+1,ROUND((G37-F37)/30.4,0))</f>
        <v>0</v>
      </c>
      <c r="J37" s="6"/>
      <c r="K37" s="91">
        <f t="shared" ref="K37" si="32">J37/30</f>
        <v>0</v>
      </c>
      <c r="L37" s="92">
        <f t="shared" ref="L37" si="33">IF(H37="t",J37/30*I37,J37*I37)</f>
        <v>0</v>
      </c>
      <c r="M37" s="93">
        <v>0.26150000000000001</v>
      </c>
      <c r="N37" s="7">
        <f t="shared" si="24"/>
        <v>0</v>
      </c>
      <c r="O37" s="8"/>
      <c r="P37" s="9"/>
      <c r="Q37" s="8"/>
      <c r="R37" s="9"/>
      <c r="S37" s="8"/>
      <c r="T37" s="7">
        <f t="shared" si="25"/>
        <v>0</v>
      </c>
      <c r="U37" s="7">
        <f t="shared" ref="U37" si="34">S37*K37</f>
        <v>0</v>
      </c>
      <c r="V37" s="7">
        <f t="shared" si="27"/>
        <v>0</v>
      </c>
      <c r="W37" s="11">
        <f t="shared" si="28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ref="I38" si="35">IF(H38="t",G38-F38+1,ROUND((G38-F38)/30.4,0))</f>
        <v>0</v>
      </c>
      <c r="J38" s="6"/>
      <c r="K38" s="91">
        <f t="shared" ref="K38" si="36">J38/30</f>
        <v>0</v>
      </c>
      <c r="L38" s="92">
        <f t="shared" ref="L38" si="37">IF(H38="t",J38/30*I38,J38*I38)</f>
        <v>0</v>
      </c>
      <c r="M38" s="93">
        <v>0.26150000000000001</v>
      </c>
      <c r="N38" s="7">
        <f t="shared" si="24"/>
        <v>0</v>
      </c>
      <c r="O38" s="8"/>
      <c r="P38" s="9"/>
      <c r="Q38" s="8"/>
      <c r="R38" s="9"/>
      <c r="S38" s="8"/>
      <c r="T38" s="7">
        <f t="shared" si="25"/>
        <v>0</v>
      </c>
      <c r="U38" s="7">
        <f t="shared" ref="U38" si="38">S38*K38</f>
        <v>0</v>
      </c>
      <c r="V38" s="7">
        <f t="shared" si="27"/>
        <v>0</v>
      </c>
      <c r="W38" s="11">
        <f t="shared" si="28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9"/>
        <v>0</v>
      </c>
      <c r="J39" s="6"/>
      <c r="K39" s="91">
        <f t="shared" si="23"/>
        <v>0</v>
      </c>
      <c r="L39" s="92">
        <f t="shared" si="30"/>
        <v>0</v>
      </c>
      <c r="M39" s="93">
        <v>0.26150000000000001</v>
      </c>
      <c r="N39" s="7">
        <f t="shared" si="24"/>
        <v>0</v>
      </c>
      <c r="O39" s="8"/>
      <c r="P39" s="9"/>
      <c r="Q39" s="8"/>
      <c r="R39" s="9"/>
      <c r="S39" s="8"/>
      <c r="T39" s="7">
        <f t="shared" si="25"/>
        <v>0</v>
      </c>
      <c r="U39" s="7">
        <f t="shared" si="26"/>
        <v>0</v>
      </c>
      <c r="V39" s="7">
        <f t="shared" si="27"/>
        <v>0</v>
      </c>
      <c r="W39" s="11">
        <f t="shared" si="28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9"/>
        <v>0</v>
      </c>
      <c r="J40" s="6"/>
      <c r="K40" s="91">
        <f t="shared" si="23"/>
        <v>0</v>
      </c>
      <c r="L40" s="92">
        <f t="shared" si="30"/>
        <v>0</v>
      </c>
      <c r="M40" s="93">
        <v>0.26150000000000001</v>
      </c>
      <c r="N40" s="7">
        <f t="shared" si="24"/>
        <v>0</v>
      </c>
      <c r="O40" s="8"/>
      <c r="P40" s="9"/>
      <c r="Q40" s="8"/>
      <c r="R40" s="9"/>
      <c r="S40" s="8"/>
      <c r="T40" s="7">
        <f t="shared" si="25"/>
        <v>0</v>
      </c>
      <c r="U40" s="7">
        <f t="shared" si="26"/>
        <v>0</v>
      </c>
      <c r="V40" s="7">
        <f t="shared" si="27"/>
        <v>0</v>
      </c>
      <c r="W40" s="11">
        <f t="shared" si="28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39">J43/30</f>
        <v>0</v>
      </c>
      <c r="L43" s="92">
        <f>IF(H43="t",J43/30*I43,J43*I43)</f>
        <v>0</v>
      </c>
      <c r="M43" s="93">
        <v>0.26150000000000001</v>
      </c>
      <c r="N43" s="7">
        <f t="shared" ref="N43:N49" si="40">L43*M43</f>
        <v>0</v>
      </c>
      <c r="O43" s="8"/>
      <c r="P43" s="9"/>
      <c r="Q43" s="8"/>
      <c r="R43" s="9"/>
      <c r="S43" s="8"/>
      <c r="T43" s="7">
        <f t="shared" ref="T43:T49" si="41">(O43+Q43)*K43</f>
        <v>0</v>
      </c>
      <c r="U43" s="7">
        <f t="shared" ref="U43:U49" si="42">S43*K43</f>
        <v>0</v>
      </c>
      <c r="V43" s="7">
        <f t="shared" ref="V43:V49" si="43">(O43*P43)+(Q43*R43)</f>
        <v>0</v>
      </c>
      <c r="W43" s="11">
        <f t="shared" ref="W43:W49" si="44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45">IF(H44="t",G44-F44+1,ROUND((G44-F44)/30.4,0))</f>
        <v>0</v>
      </c>
      <c r="J44" s="6"/>
      <c r="K44" s="91">
        <f t="shared" si="39"/>
        <v>0</v>
      </c>
      <c r="L44" s="92">
        <f t="shared" ref="L44:L49" si="46">IF(H44="t",J44/30*I44,J44*I44)</f>
        <v>0</v>
      </c>
      <c r="M44" s="93">
        <v>0.26150000000000001</v>
      </c>
      <c r="N44" s="7">
        <f t="shared" si="40"/>
        <v>0</v>
      </c>
      <c r="O44" s="8"/>
      <c r="P44" s="9"/>
      <c r="Q44" s="8"/>
      <c r="R44" s="9"/>
      <c r="S44" s="8"/>
      <c r="T44" s="7">
        <f t="shared" si="41"/>
        <v>0</v>
      </c>
      <c r="U44" s="7">
        <f t="shared" si="42"/>
        <v>0</v>
      </c>
      <c r="V44" s="7">
        <f t="shared" si="43"/>
        <v>0</v>
      </c>
      <c r="W44" s="11">
        <f t="shared" si="44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45"/>
        <v>0</v>
      </c>
      <c r="J45" s="6"/>
      <c r="K45" s="91">
        <f t="shared" si="39"/>
        <v>0</v>
      </c>
      <c r="L45" s="92">
        <f t="shared" si="46"/>
        <v>0</v>
      </c>
      <c r="M45" s="93">
        <v>0.26150000000000001</v>
      </c>
      <c r="N45" s="7">
        <f t="shared" si="40"/>
        <v>0</v>
      </c>
      <c r="O45" s="8"/>
      <c r="P45" s="9"/>
      <c r="Q45" s="8"/>
      <c r="R45" s="9"/>
      <c r="S45" s="8"/>
      <c r="T45" s="7">
        <f t="shared" si="41"/>
        <v>0</v>
      </c>
      <c r="U45" s="7">
        <f t="shared" si="42"/>
        <v>0</v>
      </c>
      <c r="V45" s="7">
        <f t="shared" si="43"/>
        <v>0</v>
      </c>
      <c r="W45" s="11">
        <f t="shared" si="44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ref="I46" si="47">IF(H46="t",G46-F46+1,ROUND((G46-F46)/30.4,0))</f>
        <v>0</v>
      </c>
      <c r="J46" s="6"/>
      <c r="K46" s="91">
        <f t="shared" ref="K46" si="48">J46/30</f>
        <v>0</v>
      </c>
      <c r="L46" s="92">
        <f t="shared" ref="L46" si="49">IF(H46="t",J46/30*I46,J46*I46)</f>
        <v>0</v>
      </c>
      <c r="M46" s="93">
        <v>0.26150000000000001</v>
      </c>
      <c r="N46" s="7">
        <f t="shared" si="40"/>
        <v>0</v>
      </c>
      <c r="O46" s="8"/>
      <c r="P46" s="9"/>
      <c r="Q46" s="8"/>
      <c r="R46" s="9"/>
      <c r="S46" s="8"/>
      <c r="T46" s="7">
        <f t="shared" si="41"/>
        <v>0</v>
      </c>
      <c r="U46" s="7">
        <f t="shared" ref="U46" si="50">S46*K46</f>
        <v>0</v>
      </c>
      <c r="V46" s="7">
        <f t="shared" si="43"/>
        <v>0</v>
      </c>
      <c r="W46" s="11">
        <f t="shared" si="44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45"/>
        <v>0</v>
      </c>
      <c r="J47" s="6"/>
      <c r="K47" s="91">
        <f t="shared" si="39"/>
        <v>0</v>
      </c>
      <c r="L47" s="92">
        <f t="shared" si="46"/>
        <v>0</v>
      </c>
      <c r="M47" s="93">
        <v>0.26150000000000001</v>
      </c>
      <c r="N47" s="7">
        <f t="shared" si="40"/>
        <v>0</v>
      </c>
      <c r="O47" s="8"/>
      <c r="P47" s="9"/>
      <c r="Q47" s="8"/>
      <c r="R47" s="9"/>
      <c r="S47" s="8"/>
      <c r="T47" s="7">
        <f t="shared" si="41"/>
        <v>0</v>
      </c>
      <c r="U47" s="7">
        <f t="shared" si="42"/>
        <v>0</v>
      </c>
      <c r="V47" s="7">
        <f t="shared" si="43"/>
        <v>0</v>
      </c>
      <c r="W47" s="11">
        <f t="shared" si="44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45"/>
        <v>0</v>
      </c>
      <c r="J48" s="6"/>
      <c r="K48" s="91">
        <f t="shared" si="39"/>
        <v>0</v>
      </c>
      <c r="L48" s="92">
        <f t="shared" si="46"/>
        <v>0</v>
      </c>
      <c r="M48" s="93">
        <v>0.26150000000000001</v>
      </c>
      <c r="N48" s="7">
        <f t="shared" si="40"/>
        <v>0</v>
      </c>
      <c r="O48" s="8"/>
      <c r="P48" s="9"/>
      <c r="Q48" s="8"/>
      <c r="R48" s="9"/>
      <c r="S48" s="8"/>
      <c r="T48" s="7">
        <f t="shared" si="41"/>
        <v>0</v>
      </c>
      <c r="U48" s="7">
        <f t="shared" si="42"/>
        <v>0</v>
      </c>
      <c r="V48" s="7">
        <f t="shared" si="43"/>
        <v>0</v>
      </c>
      <c r="W48" s="11">
        <f t="shared" si="44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45"/>
        <v>0</v>
      </c>
      <c r="J49" s="6"/>
      <c r="K49" s="91">
        <f t="shared" si="39"/>
        <v>0</v>
      </c>
      <c r="L49" s="92">
        <f t="shared" si="46"/>
        <v>0</v>
      </c>
      <c r="M49" s="93">
        <v>0.26150000000000001</v>
      </c>
      <c r="N49" s="7">
        <f t="shared" si="40"/>
        <v>0</v>
      </c>
      <c r="O49" s="8"/>
      <c r="P49" s="9"/>
      <c r="Q49" s="8"/>
      <c r="R49" s="9"/>
      <c r="S49" s="8"/>
      <c r="T49" s="7">
        <f t="shared" si="41"/>
        <v>0</v>
      </c>
      <c r="U49" s="7">
        <f t="shared" si="42"/>
        <v>0</v>
      </c>
      <c r="V49" s="7">
        <f t="shared" si="43"/>
        <v>0</v>
      </c>
      <c r="W49" s="11">
        <f t="shared" si="44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51">J52/30</f>
        <v>0</v>
      </c>
      <c r="L52" s="92">
        <f>IF(H52="t",J52/30*I52,J52*I52)</f>
        <v>0</v>
      </c>
      <c r="M52" s="93">
        <v>0.26150000000000001</v>
      </c>
      <c r="N52" s="7">
        <f t="shared" ref="N52:N58" si="52">L52*M52</f>
        <v>0</v>
      </c>
      <c r="O52" s="8"/>
      <c r="P52" s="9"/>
      <c r="Q52" s="8"/>
      <c r="R52" s="9"/>
      <c r="S52" s="8"/>
      <c r="T52" s="7">
        <f t="shared" ref="T52:T58" si="53">(O52+Q52)*K52</f>
        <v>0</v>
      </c>
      <c r="U52" s="7">
        <f t="shared" ref="U52:U58" si="54">S52*K52</f>
        <v>0</v>
      </c>
      <c r="V52" s="7">
        <f t="shared" ref="V52:V58" si="55">(O52*P52)+(Q52*R52)</f>
        <v>0</v>
      </c>
      <c r="W52" s="11">
        <f t="shared" ref="W52:W58" si="56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57">IF(H53="t",G53-F53+1,ROUND((G53-F53)/30.4,0))</f>
        <v>0</v>
      </c>
      <c r="J53" s="6"/>
      <c r="K53" s="91">
        <f t="shared" si="51"/>
        <v>0</v>
      </c>
      <c r="L53" s="92">
        <f t="shared" ref="L53:L58" si="58">IF(H53="t",J53/30*I53,J53*I53)</f>
        <v>0</v>
      </c>
      <c r="M53" s="93">
        <v>0.26150000000000001</v>
      </c>
      <c r="N53" s="7">
        <f t="shared" si="52"/>
        <v>0</v>
      </c>
      <c r="O53" s="8"/>
      <c r="P53" s="9"/>
      <c r="Q53" s="8"/>
      <c r="R53" s="9"/>
      <c r="S53" s="8"/>
      <c r="T53" s="7">
        <f t="shared" si="53"/>
        <v>0</v>
      </c>
      <c r="U53" s="7">
        <f t="shared" si="54"/>
        <v>0</v>
      </c>
      <c r="V53" s="7">
        <f t="shared" si="55"/>
        <v>0</v>
      </c>
      <c r="W53" s="11">
        <f t="shared" si="56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57"/>
        <v>0</v>
      </c>
      <c r="J54" s="6"/>
      <c r="K54" s="91">
        <f t="shared" si="51"/>
        <v>0</v>
      </c>
      <c r="L54" s="92">
        <f t="shared" si="58"/>
        <v>0</v>
      </c>
      <c r="M54" s="93">
        <v>0.26150000000000001</v>
      </c>
      <c r="N54" s="7">
        <f t="shared" si="52"/>
        <v>0</v>
      </c>
      <c r="O54" s="8"/>
      <c r="P54" s="9"/>
      <c r="Q54" s="8"/>
      <c r="R54" s="9"/>
      <c r="S54" s="8"/>
      <c r="T54" s="7">
        <f t="shared" si="53"/>
        <v>0</v>
      </c>
      <c r="U54" s="7">
        <f t="shared" si="54"/>
        <v>0</v>
      </c>
      <c r="V54" s="7">
        <f t="shared" si="55"/>
        <v>0</v>
      </c>
      <c r="W54" s="11">
        <f t="shared" si="56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ref="I55" si="59">IF(H55="t",G55-F55+1,ROUND((G55-F55)/30.4,0))</f>
        <v>0</v>
      </c>
      <c r="J55" s="6"/>
      <c r="K55" s="91">
        <f t="shared" ref="K55" si="60">J55/30</f>
        <v>0</v>
      </c>
      <c r="L55" s="92">
        <f t="shared" ref="L55" si="61">IF(H55="t",J55/30*I55,J55*I55)</f>
        <v>0</v>
      </c>
      <c r="M55" s="93">
        <v>0.26150000000000001</v>
      </c>
      <c r="N55" s="7">
        <f t="shared" si="52"/>
        <v>0</v>
      </c>
      <c r="O55" s="8"/>
      <c r="P55" s="9"/>
      <c r="Q55" s="8"/>
      <c r="R55" s="9"/>
      <c r="S55" s="8"/>
      <c r="T55" s="7">
        <f t="shared" si="53"/>
        <v>0</v>
      </c>
      <c r="U55" s="7">
        <f t="shared" ref="U55" si="62">S55*K55</f>
        <v>0</v>
      </c>
      <c r="V55" s="7">
        <f t="shared" si="55"/>
        <v>0</v>
      </c>
      <c r="W55" s="11">
        <f t="shared" si="56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57"/>
        <v>0</v>
      </c>
      <c r="J56" s="6"/>
      <c r="K56" s="91">
        <f t="shared" si="51"/>
        <v>0</v>
      </c>
      <c r="L56" s="92">
        <f t="shared" si="58"/>
        <v>0</v>
      </c>
      <c r="M56" s="93">
        <v>0.26150000000000001</v>
      </c>
      <c r="N56" s="7">
        <f t="shared" si="52"/>
        <v>0</v>
      </c>
      <c r="O56" s="8"/>
      <c r="P56" s="9"/>
      <c r="Q56" s="8"/>
      <c r="R56" s="9"/>
      <c r="S56" s="8"/>
      <c r="T56" s="7">
        <f t="shared" si="53"/>
        <v>0</v>
      </c>
      <c r="U56" s="7">
        <f t="shared" si="54"/>
        <v>0</v>
      </c>
      <c r="V56" s="7">
        <f t="shared" si="55"/>
        <v>0</v>
      </c>
      <c r="W56" s="11">
        <f t="shared" si="56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57"/>
        <v>0</v>
      </c>
      <c r="J57" s="6"/>
      <c r="K57" s="91">
        <f t="shared" si="51"/>
        <v>0</v>
      </c>
      <c r="L57" s="92">
        <f t="shared" si="58"/>
        <v>0</v>
      </c>
      <c r="M57" s="93">
        <v>0.26150000000000001</v>
      </c>
      <c r="N57" s="7">
        <f t="shared" si="52"/>
        <v>0</v>
      </c>
      <c r="O57" s="8"/>
      <c r="P57" s="9"/>
      <c r="Q57" s="8"/>
      <c r="R57" s="9"/>
      <c r="S57" s="8"/>
      <c r="T57" s="7">
        <f t="shared" si="53"/>
        <v>0</v>
      </c>
      <c r="U57" s="7">
        <f t="shared" si="54"/>
        <v>0</v>
      </c>
      <c r="V57" s="7">
        <f t="shared" si="55"/>
        <v>0</v>
      </c>
      <c r="W57" s="11">
        <f t="shared" si="56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57"/>
        <v>0</v>
      </c>
      <c r="J58" s="6"/>
      <c r="K58" s="91">
        <f t="shared" si="51"/>
        <v>0</v>
      </c>
      <c r="L58" s="92">
        <f t="shared" si="58"/>
        <v>0</v>
      </c>
      <c r="M58" s="93">
        <v>0.26150000000000001</v>
      </c>
      <c r="N58" s="7">
        <f t="shared" si="52"/>
        <v>0</v>
      </c>
      <c r="O58" s="8"/>
      <c r="P58" s="9"/>
      <c r="Q58" s="8"/>
      <c r="R58" s="9"/>
      <c r="S58" s="8"/>
      <c r="T58" s="7">
        <f t="shared" si="53"/>
        <v>0</v>
      </c>
      <c r="U58" s="7">
        <f t="shared" si="54"/>
        <v>0</v>
      </c>
      <c r="V58" s="7">
        <f t="shared" si="55"/>
        <v>0</v>
      </c>
      <c r="W58" s="11">
        <f t="shared" si="56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63">J61/30</f>
        <v>0</v>
      </c>
      <c r="L61" s="92">
        <f>IF(H61="t",J61/30*I61,J61*I61)</f>
        <v>0</v>
      </c>
      <c r="M61" s="93">
        <v>0.26150000000000001</v>
      </c>
      <c r="N61" s="7">
        <f t="shared" ref="N61:N67" si="64">L61*M61</f>
        <v>0</v>
      </c>
      <c r="O61" s="8"/>
      <c r="P61" s="9"/>
      <c r="Q61" s="8"/>
      <c r="R61" s="9"/>
      <c r="S61" s="8"/>
      <c r="T61" s="7">
        <f t="shared" ref="T61:T67" si="65">(O61+Q61)*K61</f>
        <v>0</v>
      </c>
      <c r="U61" s="7">
        <f t="shared" ref="U61:U67" si="66">S61*K61</f>
        <v>0</v>
      </c>
      <c r="V61" s="7">
        <f t="shared" ref="V61:V67" si="67">(O61*P61)+(Q61*R61)</f>
        <v>0</v>
      </c>
      <c r="W61" s="11">
        <f t="shared" ref="W61:W67" si="68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69">IF(H62="t",G62-F62+1,ROUND((G62-F62)/30.4,0))</f>
        <v>0</v>
      </c>
      <c r="J62" s="6"/>
      <c r="K62" s="91">
        <f t="shared" si="63"/>
        <v>0</v>
      </c>
      <c r="L62" s="92">
        <f t="shared" ref="L62:L67" si="70">IF(H62="t",J62/30*I62,J62*I62)</f>
        <v>0</v>
      </c>
      <c r="M62" s="93">
        <v>0.26150000000000001</v>
      </c>
      <c r="N62" s="7">
        <f t="shared" si="64"/>
        <v>0</v>
      </c>
      <c r="O62" s="8"/>
      <c r="P62" s="9"/>
      <c r="Q62" s="8"/>
      <c r="R62" s="9"/>
      <c r="S62" s="8"/>
      <c r="T62" s="7">
        <f t="shared" si="65"/>
        <v>0</v>
      </c>
      <c r="U62" s="7">
        <f t="shared" si="66"/>
        <v>0</v>
      </c>
      <c r="V62" s="7">
        <f t="shared" si="67"/>
        <v>0</v>
      </c>
      <c r="W62" s="11">
        <f t="shared" si="68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69"/>
        <v>0</v>
      </c>
      <c r="J63" s="6"/>
      <c r="K63" s="91">
        <f t="shared" si="63"/>
        <v>0</v>
      </c>
      <c r="L63" s="92">
        <f t="shared" si="70"/>
        <v>0</v>
      </c>
      <c r="M63" s="93">
        <v>0.26150000000000001</v>
      </c>
      <c r="N63" s="7">
        <f t="shared" si="64"/>
        <v>0</v>
      </c>
      <c r="O63" s="8"/>
      <c r="P63" s="9"/>
      <c r="Q63" s="8"/>
      <c r="R63" s="9"/>
      <c r="S63" s="8"/>
      <c r="T63" s="7">
        <f t="shared" si="65"/>
        <v>0</v>
      </c>
      <c r="U63" s="7">
        <f t="shared" si="66"/>
        <v>0</v>
      </c>
      <c r="V63" s="7">
        <f t="shared" si="67"/>
        <v>0</v>
      </c>
      <c r="W63" s="11">
        <f t="shared" si="68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69"/>
        <v>0</v>
      </c>
      <c r="J64" s="6"/>
      <c r="K64" s="91">
        <f t="shared" si="63"/>
        <v>0</v>
      </c>
      <c r="L64" s="92">
        <f t="shared" si="70"/>
        <v>0</v>
      </c>
      <c r="M64" s="93">
        <v>0.26150000000000001</v>
      </c>
      <c r="N64" s="7">
        <f t="shared" si="64"/>
        <v>0</v>
      </c>
      <c r="O64" s="8"/>
      <c r="P64" s="9"/>
      <c r="Q64" s="8"/>
      <c r="R64" s="9"/>
      <c r="S64" s="8"/>
      <c r="T64" s="7">
        <f t="shared" si="65"/>
        <v>0</v>
      </c>
      <c r="U64" s="7">
        <f t="shared" si="66"/>
        <v>0</v>
      </c>
      <c r="V64" s="7">
        <f t="shared" si="67"/>
        <v>0</v>
      </c>
      <c r="W64" s="11">
        <f t="shared" si="68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ref="I65" si="71">IF(H65="t",G65-F65+1,ROUND((G65-F65)/30.4,0))</f>
        <v>0</v>
      </c>
      <c r="J65" s="6"/>
      <c r="K65" s="91">
        <f t="shared" ref="K65" si="72">J65/30</f>
        <v>0</v>
      </c>
      <c r="L65" s="92">
        <f t="shared" ref="L65" si="73">IF(H65="t",J65/30*I65,J65*I65)</f>
        <v>0</v>
      </c>
      <c r="M65" s="93">
        <v>0.26150000000000001</v>
      </c>
      <c r="N65" s="7">
        <f t="shared" si="64"/>
        <v>0</v>
      </c>
      <c r="O65" s="8"/>
      <c r="P65" s="9"/>
      <c r="Q65" s="8"/>
      <c r="R65" s="9"/>
      <c r="S65" s="8"/>
      <c r="T65" s="7">
        <f t="shared" si="65"/>
        <v>0</v>
      </c>
      <c r="U65" s="7">
        <f t="shared" ref="U65" si="74">S65*K65</f>
        <v>0</v>
      </c>
      <c r="V65" s="7">
        <f t="shared" si="67"/>
        <v>0</v>
      </c>
      <c r="W65" s="11">
        <f t="shared" si="68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69"/>
        <v>0</v>
      </c>
      <c r="J66" s="6"/>
      <c r="K66" s="91">
        <f t="shared" si="63"/>
        <v>0</v>
      </c>
      <c r="L66" s="92">
        <f t="shared" si="70"/>
        <v>0</v>
      </c>
      <c r="M66" s="93">
        <v>0.26150000000000001</v>
      </c>
      <c r="N66" s="7">
        <f t="shared" si="64"/>
        <v>0</v>
      </c>
      <c r="O66" s="8"/>
      <c r="P66" s="9"/>
      <c r="Q66" s="8"/>
      <c r="R66" s="9"/>
      <c r="S66" s="8"/>
      <c r="T66" s="7">
        <f t="shared" si="65"/>
        <v>0</v>
      </c>
      <c r="U66" s="7">
        <f t="shared" si="66"/>
        <v>0</v>
      </c>
      <c r="V66" s="7">
        <f t="shared" si="67"/>
        <v>0</v>
      </c>
      <c r="W66" s="11">
        <f t="shared" si="68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69"/>
        <v>0</v>
      </c>
      <c r="J67" s="6"/>
      <c r="K67" s="91">
        <f t="shared" si="63"/>
        <v>0</v>
      </c>
      <c r="L67" s="92">
        <f t="shared" si="70"/>
        <v>0</v>
      </c>
      <c r="M67" s="93">
        <v>0.26150000000000001</v>
      </c>
      <c r="N67" s="7">
        <f t="shared" si="64"/>
        <v>0</v>
      </c>
      <c r="O67" s="8"/>
      <c r="P67" s="9"/>
      <c r="Q67" s="8"/>
      <c r="R67" s="9"/>
      <c r="S67" s="8"/>
      <c r="T67" s="7">
        <f t="shared" si="65"/>
        <v>0</v>
      </c>
      <c r="U67" s="7">
        <f t="shared" si="66"/>
        <v>0</v>
      </c>
      <c r="V67" s="7">
        <f t="shared" si="67"/>
        <v>0</v>
      </c>
      <c r="W67" s="11">
        <f t="shared" si="68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75">J70/30</f>
        <v>0</v>
      </c>
      <c r="L70" s="92">
        <f>IF(H70="t",J70/30*I70,J70*I70)</f>
        <v>0</v>
      </c>
      <c r="M70" s="93">
        <v>0.26150000000000001</v>
      </c>
      <c r="N70" s="7">
        <f t="shared" ref="N70:N76" si="76">L70*M70</f>
        <v>0</v>
      </c>
      <c r="O70" s="8"/>
      <c r="P70" s="9"/>
      <c r="Q70" s="8"/>
      <c r="R70" s="9"/>
      <c r="S70" s="8"/>
      <c r="T70" s="7">
        <f t="shared" ref="T70:T76" si="77">(O70+Q70)*K70</f>
        <v>0</v>
      </c>
      <c r="U70" s="7">
        <f t="shared" ref="U70:U76" si="78">S70*K70</f>
        <v>0</v>
      </c>
      <c r="V70" s="7">
        <f t="shared" ref="V70:V76" si="79">(O70*P70)+(Q70*R70)</f>
        <v>0</v>
      </c>
      <c r="W70" s="11">
        <f t="shared" ref="W70:W76" si="80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81">IF(H71="t",G71-F71+1,ROUND((G71-F71)/30.4,0))</f>
        <v>0</v>
      </c>
      <c r="J71" s="6"/>
      <c r="K71" s="91">
        <f t="shared" si="75"/>
        <v>0</v>
      </c>
      <c r="L71" s="92">
        <f t="shared" ref="L71:L76" si="82">IF(H71="t",J71/30*I71,J71*I71)</f>
        <v>0</v>
      </c>
      <c r="M71" s="93">
        <v>0.26150000000000001</v>
      </c>
      <c r="N71" s="7">
        <f t="shared" si="76"/>
        <v>0</v>
      </c>
      <c r="O71" s="8"/>
      <c r="P71" s="9"/>
      <c r="Q71" s="8"/>
      <c r="R71" s="9"/>
      <c r="S71" s="8"/>
      <c r="T71" s="7">
        <f t="shared" si="77"/>
        <v>0</v>
      </c>
      <c r="U71" s="7">
        <f t="shared" si="78"/>
        <v>0</v>
      </c>
      <c r="V71" s="7">
        <f t="shared" si="79"/>
        <v>0</v>
      </c>
      <c r="W71" s="11">
        <f t="shared" si="80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81"/>
        <v>0</v>
      </c>
      <c r="J72" s="6"/>
      <c r="K72" s="91">
        <f t="shared" si="75"/>
        <v>0</v>
      </c>
      <c r="L72" s="92">
        <f t="shared" si="82"/>
        <v>0</v>
      </c>
      <c r="M72" s="93">
        <v>0.26150000000000001</v>
      </c>
      <c r="N72" s="7">
        <f t="shared" si="76"/>
        <v>0</v>
      </c>
      <c r="O72" s="8"/>
      <c r="P72" s="9"/>
      <c r="Q72" s="8"/>
      <c r="R72" s="9"/>
      <c r="S72" s="8"/>
      <c r="T72" s="7">
        <f t="shared" si="77"/>
        <v>0</v>
      </c>
      <c r="U72" s="7">
        <f t="shared" si="78"/>
        <v>0</v>
      </c>
      <c r="V72" s="7">
        <f t="shared" si="79"/>
        <v>0</v>
      </c>
      <c r="W72" s="11">
        <f t="shared" si="80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81"/>
        <v>0</v>
      </c>
      <c r="J73" s="6"/>
      <c r="K73" s="91">
        <f t="shared" si="75"/>
        <v>0</v>
      </c>
      <c r="L73" s="92">
        <f t="shared" si="82"/>
        <v>0</v>
      </c>
      <c r="M73" s="93">
        <v>0.26150000000000001</v>
      </c>
      <c r="N73" s="7">
        <f t="shared" si="76"/>
        <v>0</v>
      </c>
      <c r="O73" s="8"/>
      <c r="P73" s="9"/>
      <c r="Q73" s="8"/>
      <c r="R73" s="9"/>
      <c r="S73" s="8"/>
      <c r="T73" s="7">
        <f t="shared" si="77"/>
        <v>0</v>
      </c>
      <c r="U73" s="7">
        <f t="shared" si="78"/>
        <v>0</v>
      </c>
      <c r="V73" s="7">
        <f t="shared" si="79"/>
        <v>0</v>
      </c>
      <c r="W73" s="11">
        <f t="shared" si="80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ref="I74" si="83">IF(H74="t",G74-F74+1,ROUND((G74-F74)/30.4,0))</f>
        <v>0</v>
      </c>
      <c r="J74" s="6"/>
      <c r="K74" s="91">
        <f t="shared" ref="K74" si="84">J74/30</f>
        <v>0</v>
      </c>
      <c r="L74" s="92">
        <f t="shared" ref="L74" si="85">IF(H74="t",J74/30*I74,J74*I74)</f>
        <v>0</v>
      </c>
      <c r="M74" s="93">
        <v>0.26150000000000001</v>
      </c>
      <c r="N74" s="7">
        <f t="shared" si="76"/>
        <v>0</v>
      </c>
      <c r="O74" s="8"/>
      <c r="P74" s="9"/>
      <c r="Q74" s="8"/>
      <c r="R74" s="9"/>
      <c r="S74" s="8"/>
      <c r="T74" s="7">
        <f t="shared" si="77"/>
        <v>0</v>
      </c>
      <c r="U74" s="7">
        <f t="shared" ref="U74" si="86">S74*K74</f>
        <v>0</v>
      </c>
      <c r="V74" s="7">
        <f t="shared" si="79"/>
        <v>0</v>
      </c>
      <c r="W74" s="11">
        <f t="shared" si="80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81"/>
        <v>0</v>
      </c>
      <c r="J75" s="6"/>
      <c r="K75" s="91">
        <f t="shared" si="75"/>
        <v>0</v>
      </c>
      <c r="L75" s="92">
        <f t="shared" si="82"/>
        <v>0</v>
      </c>
      <c r="M75" s="93">
        <v>0.26150000000000001</v>
      </c>
      <c r="N75" s="7">
        <f t="shared" si="76"/>
        <v>0</v>
      </c>
      <c r="O75" s="8"/>
      <c r="P75" s="9"/>
      <c r="Q75" s="8"/>
      <c r="R75" s="9"/>
      <c r="S75" s="8"/>
      <c r="T75" s="7">
        <f t="shared" si="77"/>
        <v>0</v>
      </c>
      <c r="U75" s="7">
        <f t="shared" si="78"/>
        <v>0</v>
      </c>
      <c r="V75" s="7">
        <f t="shared" si="79"/>
        <v>0</v>
      </c>
      <c r="W75" s="11">
        <f t="shared" si="80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81"/>
        <v>0</v>
      </c>
      <c r="J76" s="6"/>
      <c r="K76" s="91">
        <f t="shared" si="75"/>
        <v>0</v>
      </c>
      <c r="L76" s="92">
        <f t="shared" si="82"/>
        <v>0</v>
      </c>
      <c r="M76" s="93">
        <v>0.26150000000000001</v>
      </c>
      <c r="N76" s="7">
        <f t="shared" si="76"/>
        <v>0</v>
      </c>
      <c r="O76" s="8"/>
      <c r="P76" s="9"/>
      <c r="Q76" s="8"/>
      <c r="R76" s="9"/>
      <c r="S76" s="8"/>
      <c r="T76" s="7">
        <f t="shared" si="77"/>
        <v>0</v>
      </c>
      <c r="U76" s="7">
        <f t="shared" si="78"/>
        <v>0</v>
      </c>
      <c r="V76" s="7">
        <f t="shared" si="79"/>
        <v>0</v>
      </c>
      <c r="W76" s="11">
        <f t="shared" si="80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87">J79/30</f>
        <v>0</v>
      </c>
      <c r="L79" s="92">
        <f>IF(H79="t",J79/30*I79,J79*I79)</f>
        <v>0</v>
      </c>
      <c r="M79" s="93">
        <v>0.26150000000000001</v>
      </c>
      <c r="N79" s="7">
        <f t="shared" ref="N79:N85" si="88">L79*M79</f>
        <v>0</v>
      </c>
      <c r="O79" s="8"/>
      <c r="P79" s="9"/>
      <c r="Q79" s="8"/>
      <c r="R79" s="9"/>
      <c r="S79" s="8"/>
      <c r="T79" s="7">
        <f t="shared" ref="T79:T85" si="89">(O79+Q79)*K79</f>
        <v>0</v>
      </c>
      <c r="U79" s="7">
        <f t="shared" ref="U79:U85" si="90">S79*K79</f>
        <v>0</v>
      </c>
      <c r="V79" s="7">
        <f t="shared" ref="V79:V85" si="91">(O79*P79)+(Q79*R79)</f>
        <v>0</v>
      </c>
      <c r="W79" s="11">
        <f t="shared" ref="W79:W85" si="92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93">IF(H80="t",G80-F80+1,ROUND((G80-F80)/30.4,0))</f>
        <v>0</v>
      </c>
      <c r="J80" s="6"/>
      <c r="K80" s="91">
        <f t="shared" si="87"/>
        <v>0</v>
      </c>
      <c r="L80" s="92">
        <f t="shared" ref="L80:L85" si="94">IF(H80="t",J80/30*I80,J80*I80)</f>
        <v>0</v>
      </c>
      <c r="M80" s="93">
        <v>0.26150000000000001</v>
      </c>
      <c r="N80" s="7">
        <f t="shared" si="88"/>
        <v>0</v>
      </c>
      <c r="O80" s="8"/>
      <c r="P80" s="9"/>
      <c r="Q80" s="8"/>
      <c r="R80" s="9"/>
      <c r="S80" s="8"/>
      <c r="T80" s="7">
        <f t="shared" si="89"/>
        <v>0</v>
      </c>
      <c r="U80" s="7">
        <f t="shared" si="90"/>
        <v>0</v>
      </c>
      <c r="V80" s="7">
        <f t="shared" si="91"/>
        <v>0</v>
      </c>
      <c r="W80" s="11">
        <f t="shared" si="92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93"/>
        <v>0</v>
      </c>
      <c r="J81" s="6"/>
      <c r="K81" s="91">
        <f t="shared" si="87"/>
        <v>0</v>
      </c>
      <c r="L81" s="92">
        <f t="shared" si="94"/>
        <v>0</v>
      </c>
      <c r="M81" s="93">
        <v>0.26150000000000001</v>
      </c>
      <c r="N81" s="7">
        <f t="shared" si="88"/>
        <v>0</v>
      </c>
      <c r="O81" s="8"/>
      <c r="P81" s="9"/>
      <c r="Q81" s="8"/>
      <c r="R81" s="9"/>
      <c r="S81" s="8"/>
      <c r="T81" s="7">
        <f t="shared" si="89"/>
        <v>0</v>
      </c>
      <c r="U81" s="7">
        <f t="shared" si="90"/>
        <v>0</v>
      </c>
      <c r="V81" s="7">
        <f t="shared" si="91"/>
        <v>0</v>
      </c>
      <c r="W81" s="11">
        <f t="shared" si="92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93"/>
        <v>0</v>
      </c>
      <c r="J82" s="6"/>
      <c r="K82" s="91">
        <f t="shared" si="87"/>
        <v>0</v>
      </c>
      <c r="L82" s="92">
        <f t="shared" si="94"/>
        <v>0</v>
      </c>
      <c r="M82" s="93">
        <v>0.26150000000000001</v>
      </c>
      <c r="N82" s="7">
        <f t="shared" si="88"/>
        <v>0</v>
      </c>
      <c r="O82" s="8"/>
      <c r="P82" s="9"/>
      <c r="Q82" s="8"/>
      <c r="R82" s="9"/>
      <c r="S82" s="8"/>
      <c r="T82" s="7">
        <f t="shared" si="89"/>
        <v>0</v>
      </c>
      <c r="U82" s="7">
        <f t="shared" si="90"/>
        <v>0</v>
      </c>
      <c r="V82" s="7">
        <f t="shared" si="91"/>
        <v>0</v>
      </c>
      <c r="W82" s="11">
        <f t="shared" si="92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ref="I83" si="95">IF(H83="t",G83-F83+1,ROUND((G83-F83)/30.4,0))</f>
        <v>0</v>
      </c>
      <c r="J83" s="6"/>
      <c r="K83" s="91">
        <f t="shared" ref="K83" si="96">J83/30</f>
        <v>0</v>
      </c>
      <c r="L83" s="92">
        <f t="shared" ref="L83" si="97">IF(H83="t",J83/30*I83,J83*I83)</f>
        <v>0</v>
      </c>
      <c r="M83" s="93">
        <v>0.26150000000000001</v>
      </c>
      <c r="N83" s="7">
        <f t="shared" si="88"/>
        <v>0</v>
      </c>
      <c r="O83" s="8"/>
      <c r="P83" s="9"/>
      <c r="Q83" s="8"/>
      <c r="R83" s="9"/>
      <c r="S83" s="8"/>
      <c r="T83" s="7">
        <f t="shared" si="89"/>
        <v>0</v>
      </c>
      <c r="U83" s="7">
        <f t="shared" ref="U83" si="98">S83*K83</f>
        <v>0</v>
      </c>
      <c r="V83" s="7">
        <f t="shared" si="91"/>
        <v>0</v>
      </c>
      <c r="W83" s="11">
        <f t="shared" si="92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93"/>
        <v>0</v>
      </c>
      <c r="J84" s="6"/>
      <c r="K84" s="91">
        <f t="shared" si="87"/>
        <v>0</v>
      </c>
      <c r="L84" s="92">
        <f t="shared" si="94"/>
        <v>0</v>
      </c>
      <c r="M84" s="93">
        <v>0.26150000000000001</v>
      </c>
      <c r="N84" s="7">
        <f t="shared" si="88"/>
        <v>0</v>
      </c>
      <c r="O84" s="8"/>
      <c r="P84" s="9"/>
      <c r="Q84" s="8"/>
      <c r="R84" s="9"/>
      <c r="S84" s="8"/>
      <c r="T84" s="7">
        <f t="shared" si="89"/>
        <v>0</v>
      </c>
      <c r="U84" s="7">
        <f t="shared" si="90"/>
        <v>0</v>
      </c>
      <c r="V84" s="7">
        <f t="shared" si="91"/>
        <v>0</v>
      </c>
      <c r="W84" s="11">
        <f t="shared" si="92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93"/>
        <v>0</v>
      </c>
      <c r="J85" s="6"/>
      <c r="K85" s="91">
        <f t="shared" si="87"/>
        <v>0</v>
      </c>
      <c r="L85" s="92">
        <f t="shared" si="94"/>
        <v>0</v>
      </c>
      <c r="M85" s="93">
        <v>0.26150000000000001</v>
      </c>
      <c r="N85" s="7">
        <f t="shared" si="88"/>
        <v>0</v>
      </c>
      <c r="O85" s="8"/>
      <c r="P85" s="9"/>
      <c r="Q85" s="8"/>
      <c r="R85" s="9"/>
      <c r="S85" s="8"/>
      <c r="T85" s="7">
        <f t="shared" si="89"/>
        <v>0</v>
      </c>
      <c r="U85" s="7">
        <f t="shared" si="90"/>
        <v>0</v>
      </c>
      <c r="V85" s="7">
        <f t="shared" si="91"/>
        <v>0</v>
      </c>
      <c r="W85" s="11">
        <f t="shared" si="92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99">J88/30</f>
        <v>0</v>
      </c>
      <c r="L88" s="92">
        <f>IF(H88="t",J88/30*I88,J88*I88)</f>
        <v>0</v>
      </c>
      <c r="M88" s="93">
        <v>0.26150000000000001</v>
      </c>
      <c r="N88" s="7">
        <f t="shared" ref="N88:N94" si="100">L88*M88</f>
        <v>0</v>
      </c>
      <c r="O88" s="8"/>
      <c r="P88" s="9"/>
      <c r="Q88" s="8"/>
      <c r="R88" s="9"/>
      <c r="S88" s="8"/>
      <c r="T88" s="7">
        <f t="shared" ref="T88:T94" si="101">(O88+Q88)*K88</f>
        <v>0</v>
      </c>
      <c r="U88" s="7">
        <f t="shared" ref="U88:U94" si="102">S88*K88</f>
        <v>0</v>
      </c>
      <c r="V88" s="7">
        <f t="shared" ref="V88:V94" si="103">(O88*P88)+(Q88*R88)</f>
        <v>0</v>
      </c>
      <c r="W88" s="11">
        <f t="shared" ref="W88:W94" si="104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105">IF(H89="t",G89-F89+1,ROUND((G89-F89)/30.4,0))</f>
        <v>0</v>
      </c>
      <c r="J89" s="6"/>
      <c r="K89" s="91">
        <f t="shared" si="99"/>
        <v>0</v>
      </c>
      <c r="L89" s="92">
        <f t="shared" ref="L89:L94" si="106">IF(H89="t",J89/30*I89,J89*I89)</f>
        <v>0</v>
      </c>
      <c r="M89" s="93">
        <v>0.26150000000000001</v>
      </c>
      <c r="N89" s="7">
        <f t="shared" si="100"/>
        <v>0</v>
      </c>
      <c r="O89" s="8"/>
      <c r="P89" s="9"/>
      <c r="Q89" s="8"/>
      <c r="R89" s="9"/>
      <c r="S89" s="8"/>
      <c r="T89" s="7">
        <f t="shared" si="101"/>
        <v>0</v>
      </c>
      <c r="U89" s="7">
        <f t="shared" si="102"/>
        <v>0</v>
      </c>
      <c r="V89" s="7">
        <f t="shared" si="103"/>
        <v>0</v>
      </c>
      <c r="W89" s="11">
        <f t="shared" si="104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105"/>
        <v>0</v>
      </c>
      <c r="J90" s="6"/>
      <c r="K90" s="91">
        <f t="shared" si="99"/>
        <v>0</v>
      </c>
      <c r="L90" s="92">
        <f t="shared" si="106"/>
        <v>0</v>
      </c>
      <c r="M90" s="93">
        <v>0.26150000000000001</v>
      </c>
      <c r="N90" s="7">
        <f t="shared" si="100"/>
        <v>0</v>
      </c>
      <c r="O90" s="8"/>
      <c r="P90" s="9"/>
      <c r="Q90" s="8"/>
      <c r="R90" s="9"/>
      <c r="S90" s="8"/>
      <c r="T90" s="7">
        <f t="shared" si="101"/>
        <v>0</v>
      </c>
      <c r="U90" s="7">
        <f t="shared" si="102"/>
        <v>0</v>
      </c>
      <c r="V90" s="7">
        <f t="shared" si="103"/>
        <v>0</v>
      </c>
      <c r="W90" s="11">
        <f t="shared" si="104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105"/>
        <v>0</v>
      </c>
      <c r="J91" s="6"/>
      <c r="K91" s="91">
        <f t="shared" si="99"/>
        <v>0</v>
      </c>
      <c r="L91" s="92">
        <f t="shared" si="106"/>
        <v>0</v>
      </c>
      <c r="M91" s="93">
        <v>0.26150000000000001</v>
      </c>
      <c r="N91" s="7">
        <f t="shared" si="100"/>
        <v>0</v>
      </c>
      <c r="O91" s="8"/>
      <c r="P91" s="9"/>
      <c r="Q91" s="8"/>
      <c r="R91" s="9"/>
      <c r="S91" s="8"/>
      <c r="T91" s="7">
        <f t="shared" si="101"/>
        <v>0</v>
      </c>
      <c r="U91" s="7">
        <f t="shared" si="102"/>
        <v>0</v>
      </c>
      <c r="V91" s="7">
        <f t="shared" si="103"/>
        <v>0</v>
      </c>
      <c r="W91" s="11">
        <f t="shared" si="104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ref="I92" si="107">IF(H92="t",G92-F92+1,ROUND((G92-F92)/30.4,0))</f>
        <v>0</v>
      </c>
      <c r="J92" s="6"/>
      <c r="K92" s="91">
        <f t="shared" ref="K92" si="108">J92/30</f>
        <v>0</v>
      </c>
      <c r="L92" s="92">
        <f t="shared" ref="L92" si="109">IF(H92="t",J92/30*I92,J92*I92)</f>
        <v>0</v>
      </c>
      <c r="M92" s="93">
        <v>0.26150000000000001</v>
      </c>
      <c r="N92" s="7">
        <f t="shared" si="100"/>
        <v>0</v>
      </c>
      <c r="O92" s="8"/>
      <c r="P92" s="9"/>
      <c r="Q92" s="8"/>
      <c r="R92" s="9"/>
      <c r="S92" s="8"/>
      <c r="T92" s="7">
        <f t="shared" si="101"/>
        <v>0</v>
      </c>
      <c r="U92" s="7">
        <f t="shared" ref="U92" si="110">S92*K92</f>
        <v>0</v>
      </c>
      <c r="V92" s="7">
        <f t="shared" si="103"/>
        <v>0</v>
      </c>
      <c r="W92" s="11">
        <f t="shared" si="104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105"/>
        <v>0</v>
      </c>
      <c r="J93" s="6"/>
      <c r="K93" s="91">
        <f t="shared" si="99"/>
        <v>0</v>
      </c>
      <c r="L93" s="92">
        <f t="shared" si="106"/>
        <v>0</v>
      </c>
      <c r="M93" s="93">
        <v>0.26150000000000001</v>
      </c>
      <c r="N93" s="7">
        <f t="shared" si="100"/>
        <v>0</v>
      </c>
      <c r="O93" s="8"/>
      <c r="P93" s="9"/>
      <c r="Q93" s="8"/>
      <c r="R93" s="9"/>
      <c r="S93" s="8"/>
      <c r="T93" s="7">
        <f t="shared" si="101"/>
        <v>0</v>
      </c>
      <c r="U93" s="7">
        <f t="shared" si="102"/>
        <v>0</v>
      </c>
      <c r="V93" s="7">
        <f t="shared" si="103"/>
        <v>0</v>
      </c>
      <c r="W93" s="11">
        <f t="shared" si="104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105"/>
        <v>0</v>
      </c>
      <c r="J94" s="6"/>
      <c r="K94" s="91">
        <f t="shared" si="99"/>
        <v>0</v>
      </c>
      <c r="L94" s="92">
        <f t="shared" si="106"/>
        <v>0</v>
      </c>
      <c r="M94" s="93">
        <v>0.26150000000000001</v>
      </c>
      <c r="N94" s="7">
        <f t="shared" si="100"/>
        <v>0</v>
      </c>
      <c r="O94" s="8"/>
      <c r="P94" s="9"/>
      <c r="Q94" s="8"/>
      <c r="R94" s="9"/>
      <c r="S94" s="8"/>
      <c r="T94" s="7">
        <f t="shared" si="101"/>
        <v>0</v>
      </c>
      <c r="U94" s="7">
        <f t="shared" si="102"/>
        <v>0</v>
      </c>
      <c r="V94" s="7">
        <f t="shared" si="103"/>
        <v>0</v>
      </c>
      <c r="W94" s="11">
        <f t="shared" si="104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111">J97/30</f>
        <v>0</v>
      </c>
      <c r="L97" s="92">
        <f>IF(H97="t",J97/30*I97,J97*I97)</f>
        <v>0</v>
      </c>
      <c r="M97" s="93">
        <v>0.26150000000000001</v>
      </c>
      <c r="N97" s="7">
        <f t="shared" ref="N97:N103" si="112">L97*M97</f>
        <v>0</v>
      </c>
      <c r="O97" s="8"/>
      <c r="P97" s="9"/>
      <c r="Q97" s="8"/>
      <c r="R97" s="9"/>
      <c r="S97" s="8"/>
      <c r="T97" s="7">
        <f t="shared" ref="T97:T103" si="113">(O97+Q97)*K97</f>
        <v>0</v>
      </c>
      <c r="U97" s="7">
        <f t="shared" ref="U97:U103" si="114">S97*K97</f>
        <v>0</v>
      </c>
      <c r="V97" s="7">
        <f t="shared" ref="V97:V103" si="115">(O97*P97)+(Q97*R97)</f>
        <v>0</v>
      </c>
      <c r="W97" s="11">
        <f t="shared" ref="W97:W103" si="116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117">IF(H98="t",G98-F98+1,ROUND((G98-F98)/30.4,0))</f>
        <v>0</v>
      </c>
      <c r="J98" s="6"/>
      <c r="K98" s="91">
        <f t="shared" si="111"/>
        <v>0</v>
      </c>
      <c r="L98" s="92">
        <f t="shared" ref="L98:L103" si="118">IF(H98="t",J98/30*I98,J98*I98)</f>
        <v>0</v>
      </c>
      <c r="M98" s="93">
        <v>0.26150000000000001</v>
      </c>
      <c r="N98" s="7">
        <f t="shared" si="112"/>
        <v>0</v>
      </c>
      <c r="O98" s="8"/>
      <c r="P98" s="9"/>
      <c r="Q98" s="8"/>
      <c r="R98" s="9"/>
      <c r="S98" s="8"/>
      <c r="T98" s="7">
        <f t="shared" si="113"/>
        <v>0</v>
      </c>
      <c r="U98" s="7">
        <f t="shared" si="114"/>
        <v>0</v>
      </c>
      <c r="V98" s="7">
        <f t="shared" si="115"/>
        <v>0</v>
      </c>
      <c r="W98" s="11">
        <f t="shared" si="116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ref="I99" si="119">IF(H99="t",G99-F99+1,ROUND((G99-F99)/30.4,0))</f>
        <v>0</v>
      </c>
      <c r="J99" s="6"/>
      <c r="K99" s="91">
        <f t="shared" ref="K99" si="120">J99/30</f>
        <v>0</v>
      </c>
      <c r="L99" s="92">
        <f t="shared" ref="L99" si="121">IF(H99="t",J99/30*I99,J99*I99)</f>
        <v>0</v>
      </c>
      <c r="M99" s="93">
        <v>0.26150000000000001</v>
      </c>
      <c r="N99" s="7">
        <f t="shared" si="112"/>
        <v>0</v>
      </c>
      <c r="O99" s="8"/>
      <c r="P99" s="9"/>
      <c r="Q99" s="8"/>
      <c r="R99" s="9"/>
      <c r="S99" s="8"/>
      <c r="T99" s="7">
        <f t="shared" si="113"/>
        <v>0</v>
      </c>
      <c r="U99" s="7">
        <f t="shared" ref="U99" si="122">S99*K99</f>
        <v>0</v>
      </c>
      <c r="V99" s="7">
        <f t="shared" si="115"/>
        <v>0</v>
      </c>
      <c r="W99" s="11">
        <f t="shared" si="116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117"/>
        <v>0</v>
      </c>
      <c r="J100" s="6"/>
      <c r="K100" s="91">
        <f t="shared" si="111"/>
        <v>0</v>
      </c>
      <c r="L100" s="92">
        <f t="shared" si="118"/>
        <v>0</v>
      </c>
      <c r="M100" s="93">
        <v>0.26150000000000001</v>
      </c>
      <c r="N100" s="7">
        <f t="shared" si="112"/>
        <v>0</v>
      </c>
      <c r="O100" s="8"/>
      <c r="P100" s="9"/>
      <c r="Q100" s="8"/>
      <c r="R100" s="9"/>
      <c r="S100" s="8"/>
      <c r="T100" s="7">
        <f t="shared" si="113"/>
        <v>0</v>
      </c>
      <c r="U100" s="7">
        <f t="shared" si="114"/>
        <v>0</v>
      </c>
      <c r="V100" s="7">
        <f t="shared" si="115"/>
        <v>0</v>
      </c>
      <c r="W100" s="11">
        <f t="shared" si="116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117"/>
        <v>0</v>
      </c>
      <c r="J101" s="6"/>
      <c r="K101" s="91">
        <f t="shared" si="111"/>
        <v>0</v>
      </c>
      <c r="L101" s="92">
        <f t="shared" si="118"/>
        <v>0</v>
      </c>
      <c r="M101" s="93">
        <v>0.26150000000000001</v>
      </c>
      <c r="N101" s="7">
        <f t="shared" si="112"/>
        <v>0</v>
      </c>
      <c r="O101" s="8"/>
      <c r="P101" s="9"/>
      <c r="Q101" s="8"/>
      <c r="R101" s="9"/>
      <c r="S101" s="8"/>
      <c r="T101" s="7">
        <f t="shared" si="113"/>
        <v>0</v>
      </c>
      <c r="U101" s="7">
        <f t="shared" si="114"/>
        <v>0</v>
      </c>
      <c r="V101" s="7">
        <f t="shared" si="115"/>
        <v>0</v>
      </c>
      <c r="W101" s="11">
        <f t="shared" si="116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117"/>
        <v>0</v>
      </c>
      <c r="J102" s="6"/>
      <c r="K102" s="91">
        <f t="shared" si="111"/>
        <v>0</v>
      </c>
      <c r="L102" s="92">
        <f t="shared" si="118"/>
        <v>0</v>
      </c>
      <c r="M102" s="93">
        <v>0.26150000000000001</v>
      </c>
      <c r="N102" s="7">
        <f t="shared" si="112"/>
        <v>0</v>
      </c>
      <c r="O102" s="8"/>
      <c r="P102" s="9"/>
      <c r="Q102" s="8"/>
      <c r="R102" s="9"/>
      <c r="S102" s="8"/>
      <c r="T102" s="7">
        <f t="shared" si="113"/>
        <v>0</v>
      </c>
      <c r="U102" s="7">
        <f t="shared" si="114"/>
        <v>0</v>
      </c>
      <c r="V102" s="7">
        <f t="shared" si="115"/>
        <v>0</v>
      </c>
      <c r="W102" s="11">
        <f t="shared" si="116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117"/>
        <v>0</v>
      </c>
      <c r="J103" s="6"/>
      <c r="K103" s="91">
        <f t="shared" si="111"/>
        <v>0</v>
      </c>
      <c r="L103" s="92">
        <f t="shared" si="118"/>
        <v>0</v>
      </c>
      <c r="M103" s="93">
        <v>0.26150000000000001</v>
      </c>
      <c r="N103" s="7">
        <f t="shared" si="112"/>
        <v>0</v>
      </c>
      <c r="O103" s="8"/>
      <c r="P103" s="9"/>
      <c r="Q103" s="8"/>
      <c r="R103" s="9"/>
      <c r="S103" s="8"/>
      <c r="T103" s="7">
        <f t="shared" si="113"/>
        <v>0</v>
      </c>
      <c r="U103" s="7">
        <f t="shared" si="114"/>
        <v>0</v>
      </c>
      <c r="V103" s="7">
        <f t="shared" si="115"/>
        <v>0</v>
      </c>
      <c r="W103" s="11">
        <f t="shared" si="116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123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124">L106*M106</f>
        <v>0</v>
      </c>
      <c r="O106" s="8"/>
      <c r="P106" s="9"/>
      <c r="Q106" s="8"/>
      <c r="R106" s="9"/>
      <c r="S106" s="8"/>
      <c r="T106" s="7">
        <f t="shared" ref="T106:T112" si="125">(O106+Q106)*K106</f>
        <v>0</v>
      </c>
      <c r="U106" s="7">
        <f t="shared" ref="U106:U112" si="126">S106*K106</f>
        <v>0</v>
      </c>
      <c r="V106" s="7">
        <f t="shared" ref="V106:V112" si="127">(O106*P106)+(Q106*R106)</f>
        <v>0</v>
      </c>
      <c r="W106" s="11">
        <f t="shared" ref="W106:W112" si="128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129">IF(H107="t",G107-F107+1,ROUND((G107-F107)/30.4,0))</f>
        <v>0</v>
      </c>
      <c r="J107" s="6"/>
      <c r="K107" s="91">
        <f t="shared" si="123"/>
        <v>0</v>
      </c>
      <c r="L107" s="92">
        <f t="shared" ref="L107:L112" si="130">IF(H107="t",J107/30*I107,J107*I107)</f>
        <v>0</v>
      </c>
      <c r="M107" s="93">
        <v>0.26150000000000001</v>
      </c>
      <c r="N107" s="7">
        <f t="shared" si="124"/>
        <v>0</v>
      </c>
      <c r="O107" s="8"/>
      <c r="P107" s="9"/>
      <c r="Q107" s="8"/>
      <c r="R107" s="9"/>
      <c r="S107" s="8"/>
      <c r="T107" s="7">
        <f t="shared" si="125"/>
        <v>0</v>
      </c>
      <c r="U107" s="7">
        <f t="shared" si="126"/>
        <v>0</v>
      </c>
      <c r="V107" s="7">
        <f t="shared" si="127"/>
        <v>0</v>
      </c>
      <c r="W107" s="11">
        <f t="shared" si="128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129"/>
        <v>0</v>
      </c>
      <c r="J108" s="6"/>
      <c r="K108" s="91">
        <f t="shared" si="123"/>
        <v>0</v>
      </c>
      <c r="L108" s="92">
        <f t="shared" si="130"/>
        <v>0</v>
      </c>
      <c r="M108" s="93">
        <v>0.26150000000000001</v>
      </c>
      <c r="N108" s="7">
        <f t="shared" si="124"/>
        <v>0</v>
      </c>
      <c r="O108" s="8"/>
      <c r="P108" s="9"/>
      <c r="Q108" s="8"/>
      <c r="R108" s="9"/>
      <c r="S108" s="8"/>
      <c r="T108" s="7">
        <f t="shared" si="125"/>
        <v>0</v>
      </c>
      <c r="U108" s="7">
        <f t="shared" si="126"/>
        <v>0</v>
      </c>
      <c r="V108" s="7">
        <f t="shared" si="127"/>
        <v>0</v>
      </c>
      <c r="W108" s="11">
        <f t="shared" si="128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ref="I109" si="131">IF(H109="t",G109-F109+1,ROUND((G109-F109)/30.4,0))</f>
        <v>0</v>
      </c>
      <c r="J109" s="6"/>
      <c r="K109" s="91">
        <f t="shared" ref="K109" si="132">J109/30</f>
        <v>0</v>
      </c>
      <c r="L109" s="92">
        <f t="shared" ref="L109" si="133">IF(H109="t",J109/30*I109,J109*I109)</f>
        <v>0</v>
      </c>
      <c r="M109" s="93">
        <v>0.26150000000000001</v>
      </c>
      <c r="N109" s="7">
        <f t="shared" si="124"/>
        <v>0</v>
      </c>
      <c r="O109" s="8"/>
      <c r="P109" s="9"/>
      <c r="Q109" s="8"/>
      <c r="R109" s="9"/>
      <c r="S109" s="8"/>
      <c r="T109" s="7">
        <f t="shared" si="125"/>
        <v>0</v>
      </c>
      <c r="U109" s="7">
        <f t="shared" ref="U109" si="134">S109*K109</f>
        <v>0</v>
      </c>
      <c r="V109" s="7">
        <f t="shared" si="127"/>
        <v>0</v>
      </c>
      <c r="W109" s="11">
        <f t="shared" si="128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129"/>
        <v>0</v>
      </c>
      <c r="J110" s="6"/>
      <c r="K110" s="91">
        <f t="shared" si="123"/>
        <v>0</v>
      </c>
      <c r="L110" s="92">
        <f t="shared" si="130"/>
        <v>0</v>
      </c>
      <c r="M110" s="93">
        <v>0.26150000000000001</v>
      </c>
      <c r="N110" s="7">
        <f t="shared" si="124"/>
        <v>0</v>
      </c>
      <c r="O110" s="8"/>
      <c r="P110" s="9"/>
      <c r="Q110" s="8"/>
      <c r="R110" s="9"/>
      <c r="S110" s="8"/>
      <c r="T110" s="7">
        <f t="shared" si="125"/>
        <v>0</v>
      </c>
      <c r="U110" s="7">
        <f t="shared" si="126"/>
        <v>0</v>
      </c>
      <c r="V110" s="7">
        <f t="shared" si="127"/>
        <v>0</v>
      </c>
      <c r="W110" s="11">
        <f t="shared" si="128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129"/>
        <v>0</v>
      </c>
      <c r="J111" s="6"/>
      <c r="K111" s="91">
        <f t="shared" si="123"/>
        <v>0</v>
      </c>
      <c r="L111" s="92">
        <f t="shared" si="130"/>
        <v>0</v>
      </c>
      <c r="M111" s="93">
        <v>0.26150000000000001</v>
      </c>
      <c r="N111" s="7">
        <f t="shared" si="124"/>
        <v>0</v>
      </c>
      <c r="O111" s="8"/>
      <c r="P111" s="9"/>
      <c r="Q111" s="8"/>
      <c r="R111" s="9"/>
      <c r="S111" s="8"/>
      <c r="T111" s="7">
        <f t="shared" si="125"/>
        <v>0</v>
      </c>
      <c r="U111" s="7">
        <f t="shared" si="126"/>
        <v>0</v>
      </c>
      <c r="V111" s="7">
        <f t="shared" si="127"/>
        <v>0</v>
      </c>
      <c r="W111" s="11">
        <f t="shared" si="128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129"/>
        <v>0</v>
      </c>
      <c r="J112" s="6"/>
      <c r="K112" s="91">
        <f t="shared" si="123"/>
        <v>0</v>
      </c>
      <c r="L112" s="92">
        <f t="shared" si="130"/>
        <v>0</v>
      </c>
      <c r="M112" s="93">
        <v>0.26150000000000001</v>
      </c>
      <c r="N112" s="7">
        <f t="shared" si="124"/>
        <v>0</v>
      </c>
      <c r="O112" s="8"/>
      <c r="P112" s="9"/>
      <c r="Q112" s="8"/>
      <c r="R112" s="9"/>
      <c r="S112" s="8"/>
      <c r="T112" s="7">
        <f t="shared" si="125"/>
        <v>0</v>
      </c>
      <c r="U112" s="7">
        <f t="shared" si="126"/>
        <v>0</v>
      </c>
      <c r="V112" s="7">
        <f t="shared" si="127"/>
        <v>0</v>
      </c>
      <c r="W112" s="11">
        <f t="shared" si="128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135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136">L115*M115</f>
        <v>0</v>
      </c>
      <c r="O115" s="8"/>
      <c r="P115" s="9"/>
      <c r="Q115" s="8"/>
      <c r="R115" s="9"/>
      <c r="S115" s="8"/>
      <c r="T115" s="7">
        <f t="shared" ref="T115:T121" si="137">(O115+Q115)*K115</f>
        <v>0</v>
      </c>
      <c r="U115" s="7">
        <f t="shared" ref="U115:U121" si="138">S115*K115</f>
        <v>0</v>
      </c>
      <c r="V115" s="7">
        <f t="shared" ref="V115:V121" si="139">(O115*P115)+(Q115*R115)</f>
        <v>0</v>
      </c>
      <c r="W115" s="11">
        <f t="shared" ref="W115:W121" si="140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141">IF(H116="t",G116-F116+1,ROUND((G116-F116)/30.4,0))</f>
        <v>0</v>
      </c>
      <c r="J116" s="6"/>
      <c r="K116" s="91">
        <f t="shared" si="135"/>
        <v>0</v>
      </c>
      <c r="L116" s="92">
        <f t="shared" ref="L116:L121" si="142">IF(H116="t",J116/30*I116,J116*I116)</f>
        <v>0</v>
      </c>
      <c r="M116" s="93">
        <v>0.26150000000000001</v>
      </c>
      <c r="N116" s="7">
        <f t="shared" si="136"/>
        <v>0</v>
      </c>
      <c r="O116" s="8"/>
      <c r="P116" s="9"/>
      <c r="Q116" s="8"/>
      <c r="R116" s="9"/>
      <c r="S116" s="8"/>
      <c r="T116" s="7">
        <f t="shared" si="137"/>
        <v>0</v>
      </c>
      <c r="U116" s="7">
        <f t="shared" si="138"/>
        <v>0</v>
      </c>
      <c r="V116" s="7">
        <f t="shared" si="139"/>
        <v>0</v>
      </c>
      <c r="W116" s="11">
        <f t="shared" si="140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141"/>
        <v>0</v>
      </c>
      <c r="J117" s="6"/>
      <c r="K117" s="91">
        <f t="shared" si="135"/>
        <v>0</v>
      </c>
      <c r="L117" s="92">
        <f t="shared" si="142"/>
        <v>0</v>
      </c>
      <c r="M117" s="93">
        <v>0.26150000000000001</v>
      </c>
      <c r="N117" s="7">
        <f t="shared" si="136"/>
        <v>0</v>
      </c>
      <c r="O117" s="8"/>
      <c r="P117" s="9"/>
      <c r="Q117" s="8"/>
      <c r="R117" s="9"/>
      <c r="S117" s="8"/>
      <c r="T117" s="7">
        <f t="shared" si="137"/>
        <v>0</v>
      </c>
      <c r="U117" s="7">
        <f t="shared" si="138"/>
        <v>0</v>
      </c>
      <c r="V117" s="7">
        <f t="shared" si="139"/>
        <v>0</v>
      </c>
      <c r="W117" s="11">
        <f t="shared" si="140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ref="I118" si="143">IF(H118="t",G118-F118+1,ROUND((G118-F118)/30.4,0))</f>
        <v>0</v>
      </c>
      <c r="J118" s="6"/>
      <c r="K118" s="91">
        <f t="shared" ref="K118" si="144">J118/30</f>
        <v>0</v>
      </c>
      <c r="L118" s="92">
        <f t="shared" ref="L118" si="145">IF(H118="t",J118/30*I118,J118*I118)</f>
        <v>0</v>
      </c>
      <c r="M118" s="93">
        <v>0.26150000000000001</v>
      </c>
      <c r="N118" s="7">
        <f t="shared" si="136"/>
        <v>0</v>
      </c>
      <c r="O118" s="8"/>
      <c r="P118" s="9"/>
      <c r="Q118" s="8"/>
      <c r="R118" s="9"/>
      <c r="S118" s="8"/>
      <c r="T118" s="7">
        <f t="shared" si="137"/>
        <v>0</v>
      </c>
      <c r="U118" s="7">
        <f t="shared" ref="U118" si="146">S118*K118</f>
        <v>0</v>
      </c>
      <c r="V118" s="7">
        <f t="shared" si="139"/>
        <v>0</v>
      </c>
      <c r="W118" s="11">
        <f t="shared" si="140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141"/>
        <v>0</v>
      </c>
      <c r="J119" s="6"/>
      <c r="K119" s="91">
        <f t="shared" si="135"/>
        <v>0</v>
      </c>
      <c r="L119" s="92">
        <f t="shared" si="142"/>
        <v>0</v>
      </c>
      <c r="M119" s="93">
        <v>0.26150000000000001</v>
      </c>
      <c r="N119" s="7">
        <f t="shared" si="136"/>
        <v>0</v>
      </c>
      <c r="O119" s="8"/>
      <c r="P119" s="9"/>
      <c r="Q119" s="8"/>
      <c r="R119" s="9"/>
      <c r="S119" s="8"/>
      <c r="T119" s="7">
        <f t="shared" si="137"/>
        <v>0</v>
      </c>
      <c r="U119" s="7">
        <f t="shared" si="138"/>
        <v>0</v>
      </c>
      <c r="V119" s="7">
        <f t="shared" si="139"/>
        <v>0</v>
      </c>
      <c r="W119" s="11">
        <f t="shared" si="140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141"/>
        <v>0</v>
      </c>
      <c r="J120" s="6"/>
      <c r="K120" s="91">
        <f t="shared" si="135"/>
        <v>0</v>
      </c>
      <c r="L120" s="92">
        <f t="shared" si="142"/>
        <v>0</v>
      </c>
      <c r="M120" s="93">
        <v>0.26150000000000001</v>
      </c>
      <c r="N120" s="7">
        <f t="shared" si="136"/>
        <v>0</v>
      </c>
      <c r="O120" s="8"/>
      <c r="P120" s="9"/>
      <c r="Q120" s="8"/>
      <c r="R120" s="9"/>
      <c r="S120" s="8"/>
      <c r="T120" s="7">
        <f t="shared" si="137"/>
        <v>0</v>
      </c>
      <c r="U120" s="7">
        <f t="shared" si="138"/>
        <v>0</v>
      </c>
      <c r="V120" s="7">
        <f t="shared" si="139"/>
        <v>0</v>
      </c>
      <c r="W120" s="11">
        <f t="shared" si="140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141"/>
        <v>0</v>
      </c>
      <c r="J121" s="6"/>
      <c r="K121" s="91">
        <f t="shared" si="135"/>
        <v>0</v>
      </c>
      <c r="L121" s="92">
        <f t="shared" si="142"/>
        <v>0</v>
      </c>
      <c r="M121" s="93">
        <v>0.26150000000000001</v>
      </c>
      <c r="N121" s="7">
        <f t="shared" si="136"/>
        <v>0</v>
      </c>
      <c r="O121" s="8"/>
      <c r="P121" s="9"/>
      <c r="Q121" s="8"/>
      <c r="R121" s="9"/>
      <c r="S121" s="8"/>
      <c r="T121" s="7">
        <f t="shared" si="137"/>
        <v>0</v>
      </c>
      <c r="U121" s="7">
        <f t="shared" si="138"/>
        <v>0</v>
      </c>
      <c r="V121" s="7">
        <f t="shared" si="139"/>
        <v>0</v>
      </c>
      <c r="W121" s="11">
        <f t="shared" si="140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147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148">L124*M124</f>
        <v>0</v>
      </c>
      <c r="O124" s="8"/>
      <c r="P124" s="9"/>
      <c r="Q124" s="8"/>
      <c r="R124" s="9"/>
      <c r="S124" s="8"/>
      <c r="T124" s="7">
        <f t="shared" ref="T124:T130" si="149">(O124+Q124)*K124</f>
        <v>0</v>
      </c>
      <c r="U124" s="7">
        <f t="shared" ref="U124:U130" si="150">S124*K124</f>
        <v>0</v>
      </c>
      <c r="V124" s="7">
        <f t="shared" ref="V124:V130" si="151">(O124*P124)+(Q124*R124)</f>
        <v>0</v>
      </c>
      <c r="W124" s="11">
        <f t="shared" ref="W124:W130" si="152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53">IF(H125="t",G125-F125+1,ROUND((G125-F125)/30.4,0))</f>
        <v>0</v>
      </c>
      <c r="J125" s="6"/>
      <c r="K125" s="91">
        <f t="shared" si="147"/>
        <v>0</v>
      </c>
      <c r="L125" s="92">
        <f t="shared" ref="L125:L130" si="154">IF(H125="t",J125/30*I125,J125*I125)</f>
        <v>0</v>
      </c>
      <c r="M125" s="93">
        <v>0.26150000000000001</v>
      </c>
      <c r="N125" s="7">
        <f t="shared" si="148"/>
        <v>0</v>
      </c>
      <c r="O125" s="8"/>
      <c r="P125" s="9"/>
      <c r="Q125" s="8"/>
      <c r="R125" s="9"/>
      <c r="S125" s="8"/>
      <c r="T125" s="7">
        <f t="shared" si="149"/>
        <v>0</v>
      </c>
      <c r="U125" s="7">
        <f t="shared" si="150"/>
        <v>0</v>
      </c>
      <c r="V125" s="7">
        <f t="shared" si="151"/>
        <v>0</v>
      </c>
      <c r="W125" s="11">
        <f t="shared" si="152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53"/>
        <v>0</v>
      </c>
      <c r="J126" s="6"/>
      <c r="K126" s="91">
        <f t="shared" si="147"/>
        <v>0</v>
      </c>
      <c r="L126" s="92">
        <f t="shared" si="154"/>
        <v>0</v>
      </c>
      <c r="M126" s="93">
        <v>0.26150000000000001</v>
      </c>
      <c r="N126" s="7">
        <f t="shared" si="148"/>
        <v>0</v>
      </c>
      <c r="O126" s="8"/>
      <c r="P126" s="9"/>
      <c r="Q126" s="8"/>
      <c r="R126" s="9"/>
      <c r="S126" s="8"/>
      <c r="T126" s="7">
        <f t="shared" si="149"/>
        <v>0</v>
      </c>
      <c r="U126" s="7">
        <f t="shared" si="150"/>
        <v>0</v>
      </c>
      <c r="V126" s="7">
        <f t="shared" si="151"/>
        <v>0</v>
      </c>
      <c r="W126" s="11">
        <f t="shared" si="152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ref="I127" si="155">IF(H127="t",G127-F127+1,ROUND((G127-F127)/30.4,0))</f>
        <v>0</v>
      </c>
      <c r="J127" s="6"/>
      <c r="K127" s="91">
        <f t="shared" ref="K127" si="156">J127/30</f>
        <v>0</v>
      </c>
      <c r="L127" s="92">
        <f t="shared" ref="L127" si="157">IF(H127="t",J127/30*I127,J127*I127)</f>
        <v>0</v>
      </c>
      <c r="M127" s="93">
        <v>0.26150000000000001</v>
      </c>
      <c r="N127" s="7">
        <f t="shared" si="148"/>
        <v>0</v>
      </c>
      <c r="O127" s="8"/>
      <c r="P127" s="9"/>
      <c r="Q127" s="8"/>
      <c r="R127" s="9"/>
      <c r="S127" s="8"/>
      <c r="T127" s="7">
        <f t="shared" si="149"/>
        <v>0</v>
      </c>
      <c r="U127" s="7">
        <f t="shared" ref="U127" si="158">S127*K127</f>
        <v>0</v>
      </c>
      <c r="V127" s="7">
        <f t="shared" si="151"/>
        <v>0</v>
      </c>
      <c r="W127" s="11">
        <f t="shared" si="152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53"/>
        <v>0</v>
      </c>
      <c r="J128" s="6"/>
      <c r="K128" s="91">
        <f t="shared" si="147"/>
        <v>0</v>
      </c>
      <c r="L128" s="92">
        <f t="shared" si="154"/>
        <v>0</v>
      </c>
      <c r="M128" s="93">
        <v>0.26150000000000001</v>
      </c>
      <c r="N128" s="7">
        <f t="shared" si="148"/>
        <v>0</v>
      </c>
      <c r="O128" s="8"/>
      <c r="P128" s="9"/>
      <c r="Q128" s="8"/>
      <c r="R128" s="9"/>
      <c r="S128" s="8"/>
      <c r="T128" s="7">
        <f t="shared" si="149"/>
        <v>0</v>
      </c>
      <c r="U128" s="7">
        <f t="shared" si="150"/>
        <v>0</v>
      </c>
      <c r="V128" s="7">
        <f t="shared" si="151"/>
        <v>0</v>
      </c>
      <c r="W128" s="11">
        <f t="shared" si="152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53"/>
        <v>0</v>
      </c>
      <c r="J129" s="6"/>
      <c r="K129" s="91">
        <f t="shared" si="147"/>
        <v>0</v>
      </c>
      <c r="L129" s="92">
        <f t="shared" si="154"/>
        <v>0</v>
      </c>
      <c r="M129" s="93">
        <v>0.26150000000000001</v>
      </c>
      <c r="N129" s="7">
        <f t="shared" si="148"/>
        <v>0</v>
      </c>
      <c r="O129" s="8"/>
      <c r="P129" s="9"/>
      <c r="Q129" s="8"/>
      <c r="R129" s="9"/>
      <c r="S129" s="8"/>
      <c r="T129" s="7">
        <f t="shared" si="149"/>
        <v>0</v>
      </c>
      <c r="U129" s="7">
        <f t="shared" si="150"/>
        <v>0</v>
      </c>
      <c r="V129" s="7">
        <f t="shared" si="151"/>
        <v>0</v>
      </c>
      <c r="W129" s="11">
        <f t="shared" si="152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53"/>
        <v>0</v>
      </c>
      <c r="J130" s="6"/>
      <c r="K130" s="91">
        <f t="shared" si="147"/>
        <v>0</v>
      </c>
      <c r="L130" s="92">
        <f t="shared" si="154"/>
        <v>0</v>
      </c>
      <c r="M130" s="93">
        <v>0.26150000000000001</v>
      </c>
      <c r="N130" s="7">
        <f t="shared" si="148"/>
        <v>0</v>
      </c>
      <c r="O130" s="8"/>
      <c r="P130" s="9"/>
      <c r="Q130" s="8"/>
      <c r="R130" s="9"/>
      <c r="S130" s="8"/>
      <c r="T130" s="7">
        <f t="shared" si="149"/>
        <v>0</v>
      </c>
      <c r="U130" s="7">
        <f t="shared" si="150"/>
        <v>0</v>
      </c>
      <c r="V130" s="7">
        <f t="shared" si="151"/>
        <v>0</v>
      </c>
      <c r="W130" s="11">
        <f t="shared" si="152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59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60">L133*M133</f>
        <v>0</v>
      </c>
      <c r="O133" s="8"/>
      <c r="P133" s="9"/>
      <c r="Q133" s="8"/>
      <c r="R133" s="9"/>
      <c r="S133" s="8"/>
      <c r="T133" s="7">
        <f t="shared" ref="T133:T139" si="161">(O133+Q133)*K133</f>
        <v>0</v>
      </c>
      <c r="U133" s="7">
        <f t="shared" ref="U133:U139" si="162">S133*K133</f>
        <v>0</v>
      </c>
      <c r="V133" s="7">
        <f t="shared" ref="V133:V139" si="163">(O133*P133)+(Q133*R133)</f>
        <v>0</v>
      </c>
      <c r="W133" s="11">
        <f t="shared" ref="W133:W139" si="164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65">IF(H134="t",G134-F134+1,ROUND((G134-F134)/30.4,0))</f>
        <v>0</v>
      </c>
      <c r="J134" s="6"/>
      <c r="K134" s="91">
        <f t="shared" si="159"/>
        <v>0</v>
      </c>
      <c r="L134" s="92">
        <f t="shared" ref="L134:L139" si="166">IF(H134="t",J134/30*I134,J134*I134)</f>
        <v>0</v>
      </c>
      <c r="M134" s="93">
        <v>0.26150000000000001</v>
      </c>
      <c r="N134" s="7">
        <f t="shared" si="160"/>
        <v>0</v>
      </c>
      <c r="O134" s="8"/>
      <c r="P134" s="9"/>
      <c r="Q134" s="8"/>
      <c r="R134" s="9"/>
      <c r="S134" s="8"/>
      <c r="T134" s="7">
        <f t="shared" si="161"/>
        <v>0</v>
      </c>
      <c r="U134" s="7">
        <f t="shared" si="162"/>
        <v>0</v>
      </c>
      <c r="V134" s="7">
        <f t="shared" si="163"/>
        <v>0</v>
      </c>
      <c r="W134" s="11">
        <f t="shared" si="164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65"/>
        <v>0</v>
      </c>
      <c r="J135" s="6"/>
      <c r="K135" s="91">
        <f t="shared" si="159"/>
        <v>0</v>
      </c>
      <c r="L135" s="92">
        <f t="shared" si="166"/>
        <v>0</v>
      </c>
      <c r="M135" s="93">
        <v>0.26150000000000001</v>
      </c>
      <c r="N135" s="7">
        <f t="shared" si="160"/>
        <v>0</v>
      </c>
      <c r="O135" s="8"/>
      <c r="P135" s="9"/>
      <c r="Q135" s="8"/>
      <c r="R135" s="9"/>
      <c r="S135" s="8"/>
      <c r="T135" s="7">
        <f t="shared" si="161"/>
        <v>0</v>
      </c>
      <c r="U135" s="7">
        <f t="shared" si="162"/>
        <v>0</v>
      </c>
      <c r="V135" s="7">
        <f t="shared" si="163"/>
        <v>0</v>
      </c>
      <c r="W135" s="11">
        <f t="shared" si="164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65"/>
        <v>0</v>
      </c>
      <c r="J136" s="6"/>
      <c r="K136" s="91">
        <f t="shared" si="159"/>
        <v>0</v>
      </c>
      <c r="L136" s="92">
        <f t="shared" si="166"/>
        <v>0</v>
      </c>
      <c r="M136" s="93">
        <v>0.26150000000000001</v>
      </c>
      <c r="N136" s="7">
        <f t="shared" si="160"/>
        <v>0</v>
      </c>
      <c r="O136" s="8"/>
      <c r="P136" s="9"/>
      <c r="Q136" s="8"/>
      <c r="R136" s="9"/>
      <c r="S136" s="8"/>
      <c r="T136" s="7">
        <f t="shared" si="161"/>
        <v>0</v>
      </c>
      <c r="U136" s="7">
        <f t="shared" si="162"/>
        <v>0</v>
      </c>
      <c r="V136" s="7">
        <f t="shared" si="163"/>
        <v>0</v>
      </c>
      <c r="W136" s="11">
        <f t="shared" si="164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ref="I137" si="167">IF(H137="t",G137-F137+1,ROUND((G137-F137)/30.4,0))</f>
        <v>0</v>
      </c>
      <c r="J137" s="6"/>
      <c r="K137" s="91">
        <f t="shared" ref="K137" si="168">J137/30</f>
        <v>0</v>
      </c>
      <c r="L137" s="92">
        <f t="shared" ref="L137" si="169">IF(H137="t",J137/30*I137,J137*I137)</f>
        <v>0</v>
      </c>
      <c r="M137" s="93">
        <v>0.26150000000000001</v>
      </c>
      <c r="N137" s="7">
        <f t="shared" si="160"/>
        <v>0</v>
      </c>
      <c r="O137" s="8"/>
      <c r="P137" s="9"/>
      <c r="Q137" s="8"/>
      <c r="R137" s="9"/>
      <c r="S137" s="8"/>
      <c r="T137" s="7">
        <f t="shared" si="161"/>
        <v>0</v>
      </c>
      <c r="U137" s="7">
        <f t="shared" ref="U137" si="170">S137*K137</f>
        <v>0</v>
      </c>
      <c r="V137" s="7">
        <f t="shared" si="163"/>
        <v>0</v>
      </c>
      <c r="W137" s="11">
        <f t="shared" si="164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65"/>
        <v>0</v>
      </c>
      <c r="J138" s="6"/>
      <c r="K138" s="91">
        <f t="shared" si="159"/>
        <v>0</v>
      </c>
      <c r="L138" s="92">
        <f t="shared" si="166"/>
        <v>0</v>
      </c>
      <c r="M138" s="93">
        <v>0.26150000000000001</v>
      </c>
      <c r="N138" s="7">
        <f t="shared" si="160"/>
        <v>0</v>
      </c>
      <c r="O138" s="8"/>
      <c r="P138" s="9"/>
      <c r="Q138" s="8"/>
      <c r="R138" s="9"/>
      <c r="S138" s="8"/>
      <c r="T138" s="7">
        <f t="shared" si="161"/>
        <v>0</v>
      </c>
      <c r="U138" s="7">
        <f t="shared" si="162"/>
        <v>0</v>
      </c>
      <c r="V138" s="7">
        <f t="shared" si="163"/>
        <v>0</v>
      </c>
      <c r="W138" s="11">
        <f t="shared" si="164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65"/>
        <v>0</v>
      </c>
      <c r="J139" s="6"/>
      <c r="K139" s="91">
        <f t="shared" si="159"/>
        <v>0</v>
      </c>
      <c r="L139" s="92">
        <f t="shared" si="166"/>
        <v>0</v>
      </c>
      <c r="M139" s="93">
        <v>0.26150000000000001</v>
      </c>
      <c r="N139" s="7">
        <f t="shared" si="160"/>
        <v>0</v>
      </c>
      <c r="O139" s="8"/>
      <c r="P139" s="9"/>
      <c r="Q139" s="8"/>
      <c r="R139" s="9"/>
      <c r="S139" s="8"/>
      <c r="T139" s="7">
        <f t="shared" si="161"/>
        <v>0</v>
      </c>
      <c r="U139" s="7">
        <f t="shared" si="162"/>
        <v>0</v>
      </c>
      <c r="V139" s="7">
        <f t="shared" si="163"/>
        <v>0</v>
      </c>
      <c r="W139" s="11">
        <f t="shared" si="164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71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72">L142*M142</f>
        <v>0</v>
      </c>
      <c r="O142" s="8"/>
      <c r="P142" s="9"/>
      <c r="Q142" s="8"/>
      <c r="R142" s="9"/>
      <c r="S142" s="8"/>
      <c r="T142" s="7">
        <f t="shared" ref="T142:T148" si="173">(O142+Q142)*K142</f>
        <v>0</v>
      </c>
      <c r="U142" s="7">
        <f t="shared" ref="U142:U148" si="174">S142*K142</f>
        <v>0</v>
      </c>
      <c r="V142" s="7">
        <f t="shared" ref="V142:V148" si="175">(O142*P142)+(Q142*R142)</f>
        <v>0</v>
      </c>
      <c r="W142" s="11">
        <f t="shared" ref="W142:W148" si="176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77">IF(H143="t",G143-F143+1,ROUND((G143-F143)/30.4,0))</f>
        <v>0</v>
      </c>
      <c r="J143" s="6"/>
      <c r="K143" s="91">
        <f t="shared" si="171"/>
        <v>0</v>
      </c>
      <c r="L143" s="92">
        <f t="shared" ref="L143:L148" si="178">IF(H143="t",J143/30*I143,J143*I143)</f>
        <v>0</v>
      </c>
      <c r="M143" s="93">
        <v>0.26150000000000001</v>
      </c>
      <c r="N143" s="7">
        <f t="shared" si="172"/>
        <v>0</v>
      </c>
      <c r="O143" s="8"/>
      <c r="P143" s="9"/>
      <c r="Q143" s="8"/>
      <c r="R143" s="9"/>
      <c r="S143" s="8"/>
      <c r="T143" s="7">
        <f t="shared" si="173"/>
        <v>0</v>
      </c>
      <c r="U143" s="7">
        <f t="shared" si="174"/>
        <v>0</v>
      </c>
      <c r="V143" s="7">
        <f t="shared" si="175"/>
        <v>0</v>
      </c>
      <c r="W143" s="11">
        <f t="shared" si="176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ref="I144" si="179">IF(H144="t",G144-F144+1,ROUND((G144-F144)/30.4,0))</f>
        <v>0</v>
      </c>
      <c r="J144" s="6"/>
      <c r="K144" s="91">
        <f t="shared" ref="K144" si="180">J144/30</f>
        <v>0</v>
      </c>
      <c r="L144" s="92">
        <f t="shared" ref="L144" si="181">IF(H144="t",J144/30*I144,J144*I144)</f>
        <v>0</v>
      </c>
      <c r="M144" s="93">
        <v>0.26150000000000001</v>
      </c>
      <c r="N144" s="7">
        <f t="shared" si="172"/>
        <v>0</v>
      </c>
      <c r="O144" s="8"/>
      <c r="P144" s="9"/>
      <c r="Q144" s="8"/>
      <c r="R144" s="9"/>
      <c r="S144" s="8"/>
      <c r="T144" s="7">
        <f t="shared" si="173"/>
        <v>0</v>
      </c>
      <c r="U144" s="7">
        <f t="shared" ref="U144" si="182">S144*K144</f>
        <v>0</v>
      </c>
      <c r="V144" s="7">
        <f t="shared" si="175"/>
        <v>0</v>
      </c>
      <c r="W144" s="11">
        <f t="shared" si="176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77"/>
        <v>0</v>
      </c>
      <c r="J145" s="6"/>
      <c r="K145" s="91">
        <f t="shared" si="171"/>
        <v>0</v>
      </c>
      <c r="L145" s="92">
        <f t="shared" si="178"/>
        <v>0</v>
      </c>
      <c r="M145" s="93">
        <v>0.26150000000000001</v>
      </c>
      <c r="N145" s="7">
        <f t="shared" si="172"/>
        <v>0</v>
      </c>
      <c r="O145" s="8"/>
      <c r="P145" s="9"/>
      <c r="Q145" s="8"/>
      <c r="R145" s="9"/>
      <c r="S145" s="8"/>
      <c r="T145" s="7">
        <f t="shared" si="173"/>
        <v>0</v>
      </c>
      <c r="U145" s="7">
        <f t="shared" si="174"/>
        <v>0</v>
      </c>
      <c r="V145" s="7">
        <f t="shared" si="175"/>
        <v>0</v>
      </c>
      <c r="W145" s="11">
        <f t="shared" si="176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77"/>
        <v>0</v>
      </c>
      <c r="J146" s="6"/>
      <c r="K146" s="91">
        <f t="shared" si="171"/>
        <v>0</v>
      </c>
      <c r="L146" s="92">
        <f t="shared" si="178"/>
        <v>0</v>
      </c>
      <c r="M146" s="93">
        <v>0.26150000000000001</v>
      </c>
      <c r="N146" s="7">
        <f t="shared" si="172"/>
        <v>0</v>
      </c>
      <c r="O146" s="8"/>
      <c r="P146" s="9"/>
      <c r="Q146" s="8"/>
      <c r="R146" s="9"/>
      <c r="S146" s="8"/>
      <c r="T146" s="7">
        <f t="shared" si="173"/>
        <v>0</v>
      </c>
      <c r="U146" s="7">
        <f t="shared" si="174"/>
        <v>0</v>
      </c>
      <c r="V146" s="7">
        <f t="shared" si="175"/>
        <v>0</v>
      </c>
      <c r="W146" s="11">
        <f t="shared" si="176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77"/>
        <v>0</v>
      </c>
      <c r="J147" s="6"/>
      <c r="K147" s="91">
        <f t="shared" si="171"/>
        <v>0</v>
      </c>
      <c r="L147" s="92">
        <f t="shared" si="178"/>
        <v>0</v>
      </c>
      <c r="M147" s="93">
        <v>0.26150000000000001</v>
      </c>
      <c r="N147" s="7">
        <f t="shared" si="172"/>
        <v>0</v>
      </c>
      <c r="O147" s="8"/>
      <c r="P147" s="9"/>
      <c r="Q147" s="8"/>
      <c r="R147" s="9"/>
      <c r="S147" s="8"/>
      <c r="T147" s="7">
        <f t="shared" si="173"/>
        <v>0</v>
      </c>
      <c r="U147" s="7">
        <f t="shared" si="174"/>
        <v>0</v>
      </c>
      <c r="V147" s="7">
        <f t="shared" si="175"/>
        <v>0</v>
      </c>
      <c r="W147" s="11">
        <f t="shared" si="176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77"/>
        <v>0</v>
      </c>
      <c r="J148" s="6"/>
      <c r="K148" s="91">
        <f t="shared" si="171"/>
        <v>0</v>
      </c>
      <c r="L148" s="92">
        <f t="shared" si="178"/>
        <v>0</v>
      </c>
      <c r="M148" s="93">
        <v>0.26150000000000001</v>
      </c>
      <c r="N148" s="7">
        <f t="shared" si="172"/>
        <v>0</v>
      </c>
      <c r="O148" s="8"/>
      <c r="P148" s="9"/>
      <c r="Q148" s="8"/>
      <c r="R148" s="9"/>
      <c r="S148" s="8"/>
      <c r="T148" s="7">
        <f t="shared" si="173"/>
        <v>0</v>
      </c>
      <c r="U148" s="7">
        <f t="shared" si="174"/>
        <v>0</v>
      </c>
      <c r="V148" s="7">
        <f t="shared" si="175"/>
        <v>0</v>
      </c>
      <c r="W148" s="11">
        <f t="shared" si="176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83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84">L151*M151</f>
        <v>0</v>
      </c>
      <c r="O151" s="8"/>
      <c r="P151" s="9"/>
      <c r="Q151" s="8"/>
      <c r="R151" s="9"/>
      <c r="S151" s="8"/>
      <c r="T151" s="7">
        <f t="shared" ref="T151:T157" si="185">(O151+Q151)*K151</f>
        <v>0</v>
      </c>
      <c r="U151" s="7">
        <f t="shared" ref="U151:U157" si="186">S151*K151</f>
        <v>0</v>
      </c>
      <c r="V151" s="7">
        <f t="shared" ref="V151:V157" si="187">(O151*P151)+(Q151*R151)</f>
        <v>0</v>
      </c>
      <c r="W151" s="11">
        <f t="shared" ref="W151:W157" si="188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89">IF(H152="t",G152-F152+1,ROUND((G152-F152)/30.4,0))</f>
        <v>0</v>
      </c>
      <c r="J152" s="6"/>
      <c r="K152" s="91">
        <f t="shared" si="183"/>
        <v>0</v>
      </c>
      <c r="L152" s="92">
        <f t="shared" ref="L152:L157" si="190">IF(H152="t",J152/30*I152,J152*I152)</f>
        <v>0</v>
      </c>
      <c r="M152" s="93">
        <v>0.26150000000000001</v>
      </c>
      <c r="N152" s="7">
        <f t="shared" si="184"/>
        <v>0</v>
      </c>
      <c r="O152" s="8"/>
      <c r="P152" s="9"/>
      <c r="Q152" s="8"/>
      <c r="R152" s="9"/>
      <c r="S152" s="8"/>
      <c r="T152" s="7">
        <f t="shared" si="185"/>
        <v>0</v>
      </c>
      <c r="U152" s="7">
        <f t="shared" si="186"/>
        <v>0</v>
      </c>
      <c r="V152" s="7">
        <f t="shared" si="187"/>
        <v>0</v>
      </c>
      <c r="W152" s="11">
        <f t="shared" si="188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89"/>
        <v>0</v>
      </c>
      <c r="J153" s="6"/>
      <c r="K153" s="91">
        <f t="shared" si="183"/>
        <v>0</v>
      </c>
      <c r="L153" s="92">
        <f t="shared" si="190"/>
        <v>0</v>
      </c>
      <c r="M153" s="93">
        <v>0.26150000000000001</v>
      </c>
      <c r="N153" s="7">
        <f t="shared" si="184"/>
        <v>0</v>
      </c>
      <c r="O153" s="8"/>
      <c r="P153" s="9"/>
      <c r="Q153" s="8"/>
      <c r="R153" s="9"/>
      <c r="S153" s="8"/>
      <c r="T153" s="7">
        <f t="shared" si="185"/>
        <v>0</v>
      </c>
      <c r="U153" s="7">
        <f t="shared" si="186"/>
        <v>0</v>
      </c>
      <c r="V153" s="7">
        <f t="shared" si="187"/>
        <v>0</v>
      </c>
      <c r="W153" s="11">
        <f t="shared" si="188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89"/>
        <v>0</v>
      </c>
      <c r="J154" s="6"/>
      <c r="K154" s="91">
        <f t="shared" si="183"/>
        <v>0</v>
      </c>
      <c r="L154" s="92">
        <f t="shared" si="190"/>
        <v>0</v>
      </c>
      <c r="M154" s="93">
        <v>0.26150000000000001</v>
      </c>
      <c r="N154" s="7">
        <f t="shared" si="184"/>
        <v>0</v>
      </c>
      <c r="O154" s="8"/>
      <c r="P154" s="9"/>
      <c r="Q154" s="8"/>
      <c r="R154" s="9"/>
      <c r="S154" s="8"/>
      <c r="T154" s="7">
        <f t="shared" si="185"/>
        <v>0</v>
      </c>
      <c r="U154" s="7">
        <f t="shared" si="186"/>
        <v>0</v>
      </c>
      <c r="V154" s="7">
        <f t="shared" si="187"/>
        <v>0</v>
      </c>
      <c r="W154" s="11">
        <f t="shared" si="188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ref="I155" si="191">IF(H155="t",G155-F155+1,ROUND((G155-F155)/30.4,0))</f>
        <v>0</v>
      </c>
      <c r="J155" s="6"/>
      <c r="K155" s="91">
        <f t="shared" ref="K155" si="192">J155/30</f>
        <v>0</v>
      </c>
      <c r="L155" s="92">
        <f t="shared" ref="L155" si="193">IF(H155="t",J155/30*I155,J155*I155)</f>
        <v>0</v>
      </c>
      <c r="M155" s="93">
        <v>0.26150000000000001</v>
      </c>
      <c r="N155" s="7">
        <f t="shared" si="184"/>
        <v>0</v>
      </c>
      <c r="O155" s="8"/>
      <c r="P155" s="9"/>
      <c r="Q155" s="8"/>
      <c r="R155" s="9"/>
      <c r="S155" s="8"/>
      <c r="T155" s="7">
        <f t="shared" si="185"/>
        <v>0</v>
      </c>
      <c r="U155" s="7">
        <f t="shared" ref="U155" si="194">S155*K155</f>
        <v>0</v>
      </c>
      <c r="V155" s="7">
        <f t="shared" si="187"/>
        <v>0</v>
      </c>
      <c r="W155" s="11">
        <f t="shared" si="188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89"/>
        <v>0</v>
      </c>
      <c r="J156" s="6"/>
      <c r="K156" s="91">
        <f t="shared" si="183"/>
        <v>0</v>
      </c>
      <c r="L156" s="92">
        <f t="shared" si="190"/>
        <v>0</v>
      </c>
      <c r="M156" s="93">
        <v>0.26150000000000001</v>
      </c>
      <c r="N156" s="7">
        <f t="shared" si="184"/>
        <v>0</v>
      </c>
      <c r="O156" s="8"/>
      <c r="P156" s="9"/>
      <c r="Q156" s="8"/>
      <c r="R156" s="9"/>
      <c r="S156" s="8"/>
      <c r="T156" s="7">
        <f t="shared" si="185"/>
        <v>0</v>
      </c>
      <c r="U156" s="7">
        <f t="shared" si="186"/>
        <v>0</v>
      </c>
      <c r="V156" s="7">
        <f t="shared" si="187"/>
        <v>0</v>
      </c>
      <c r="W156" s="11">
        <f t="shared" si="188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89"/>
        <v>0</v>
      </c>
      <c r="J157" s="6"/>
      <c r="K157" s="91">
        <f t="shared" si="183"/>
        <v>0</v>
      </c>
      <c r="L157" s="92">
        <f t="shared" si="190"/>
        <v>0</v>
      </c>
      <c r="M157" s="93">
        <v>0.26150000000000001</v>
      </c>
      <c r="N157" s="7">
        <f t="shared" si="184"/>
        <v>0</v>
      </c>
      <c r="O157" s="8"/>
      <c r="P157" s="9"/>
      <c r="Q157" s="8"/>
      <c r="R157" s="9"/>
      <c r="S157" s="8"/>
      <c r="T157" s="7">
        <f t="shared" si="185"/>
        <v>0</v>
      </c>
      <c r="U157" s="7">
        <f t="shared" si="186"/>
        <v>0</v>
      </c>
      <c r="V157" s="7">
        <f t="shared" si="187"/>
        <v>0</v>
      </c>
      <c r="W157" s="11">
        <f t="shared" si="188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95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96">L160*M160</f>
        <v>0</v>
      </c>
      <c r="O160" s="8"/>
      <c r="P160" s="9"/>
      <c r="Q160" s="8"/>
      <c r="R160" s="9"/>
      <c r="S160" s="8"/>
      <c r="T160" s="7">
        <f t="shared" ref="T160:T166" si="197">(O160+Q160)*K160</f>
        <v>0</v>
      </c>
      <c r="U160" s="7">
        <f t="shared" ref="U160:U166" si="198">S160*K160</f>
        <v>0</v>
      </c>
      <c r="V160" s="7">
        <f t="shared" ref="V160:V166" si="199">(O160*P160)+(Q160*R160)</f>
        <v>0</v>
      </c>
      <c r="W160" s="11">
        <f t="shared" ref="W160:W166" si="200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201">IF(H161="t",G161-F161+1,ROUND((G161-F161)/30.4,0))</f>
        <v>0</v>
      </c>
      <c r="J161" s="6"/>
      <c r="K161" s="91">
        <f t="shared" si="195"/>
        <v>0</v>
      </c>
      <c r="L161" s="92">
        <f t="shared" ref="L161:L166" si="202">IF(H161="t",J161/30*I161,J161*I161)</f>
        <v>0</v>
      </c>
      <c r="M161" s="93">
        <v>0.26150000000000001</v>
      </c>
      <c r="N161" s="7">
        <f t="shared" si="196"/>
        <v>0</v>
      </c>
      <c r="O161" s="8"/>
      <c r="P161" s="9"/>
      <c r="Q161" s="8"/>
      <c r="R161" s="9"/>
      <c r="S161" s="8"/>
      <c r="T161" s="7">
        <f t="shared" si="197"/>
        <v>0</v>
      </c>
      <c r="U161" s="7">
        <f t="shared" si="198"/>
        <v>0</v>
      </c>
      <c r="V161" s="7">
        <f t="shared" si="199"/>
        <v>0</v>
      </c>
      <c r="W161" s="11">
        <f t="shared" si="200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201"/>
        <v>0</v>
      </c>
      <c r="J162" s="6"/>
      <c r="K162" s="91">
        <f t="shared" si="195"/>
        <v>0</v>
      </c>
      <c r="L162" s="92">
        <f t="shared" si="202"/>
        <v>0</v>
      </c>
      <c r="M162" s="93">
        <v>0.26150000000000001</v>
      </c>
      <c r="N162" s="7">
        <f t="shared" si="196"/>
        <v>0</v>
      </c>
      <c r="O162" s="8"/>
      <c r="P162" s="9"/>
      <c r="Q162" s="8"/>
      <c r="R162" s="9"/>
      <c r="S162" s="8"/>
      <c r="T162" s="7">
        <f t="shared" si="197"/>
        <v>0</v>
      </c>
      <c r="U162" s="7">
        <f t="shared" si="198"/>
        <v>0</v>
      </c>
      <c r="V162" s="7">
        <f t="shared" si="199"/>
        <v>0</v>
      </c>
      <c r="W162" s="11">
        <f t="shared" si="200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ref="I163" si="203">IF(H163="t",G163-F163+1,ROUND((G163-F163)/30.4,0))</f>
        <v>0</v>
      </c>
      <c r="J163" s="6"/>
      <c r="K163" s="91">
        <f t="shared" ref="K163" si="204">J163/30</f>
        <v>0</v>
      </c>
      <c r="L163" s="92">
        <f t="shared" ref="L163" si="205">IF(H163="t",J163/30*I163,J163*I163)</f>
        <v>0</v>
      </c>
      <c r="M163" s="93">
        <v>0.26150000000000001</v>
      </c>
      <c r="N163" s="7">
        <f t="shared" si="196"/>
        <v>0</v>
      </c>
      <c r="O163" s="8"/>
      <c r="P163" s="9"/>
      <c r="Q163" s="8"/>
      <c r="R163" s="9"/>
      <c r="S163" s="8"/>
      <c r="T163" s="7">
        <f t="shared" si="197"/>
        <v>0</v>
      </c>
      <c r="U163" s="7">
        <f t="shared" ref="U163" si="206">S163*K163</f>
        <v>0</v>
      </c>
      <c r="V163" s="7">
        <f t="shared" si="199"/>
        <v>0</v>
      </c>
      <c r="W163" s="11">
        <f t="shared" si="200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201"/>
        <v>0</v>
      </c>
      <c r="J164" s="6"/>
      <c r="K164" s="91">
        <f t="shared" si="195"/>
        <v>0</v>
      </c>
      <c r="L164" s="92">
        <f t="shared" si="202"/>
        <v>0</v>
      </c>
      <c r="M164" s="93">
        <v>0.26150000000000001</v>
      </c>
      <c r="N164" s="7">
        <f t="shared" si="196"/>
        <v>0</v>
      </c>
      <c r="O164" s="8"/>
      <c r="P164" s="9"/>
      <c r="Q164" s="8"/>
      <c r="R164" s="9"/>
      <c r="S164" s="8"/>
      <c r="T164" s="7">
        <f t="shared" si="197"/>
        <v>0</v>
      </c>
      <c r="U164" s="7">
        <f t="shared" si="198"/>
        <v>0</v>
      </c>
      <c r="V164" s="7">
        <f t="shared" si="199"/>
        <v>0</v>
      </c>
      <c r="W164" s="11">
        <f t="shared" si="200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201"/>
        <v>0</v>
      </c>
      <c r="J165" s="6"/>
      <c r="K165" s="91">
        <f t="shared" si="195"/>
        <v>0</v>
      </c>
      <c r="L165" s="92">
        <f t="shared" si="202"/>
        <v>0</v>
      </c>
      <c r="M165" s="93">
        <v>0.26150000000000001</v>
      </c>
      <c r="N165" s="7">
        <f t="shared" si="196"/>
        <v>0</v>
      </c>
      <c r="O165" s="8"/>
      <c r="P165" s="9"/>
      <c r="Q165" s="8"/>
      <c r="R165" s="9"/>
      <c r="S165" s="8"/>
      <c r="T165" s="7">
        <f t="shared" si="197"/>
        <v>0</v>
      </c>
      <c r="U165" s="7">
        <f t="shared" si="198"/>
        <v>0</v>
      </c>
      <c r="V165" s="7">
        <f t="shared" si="199"/>
        <v>0</v>
      </c>
      <c r="W165" s="11">
        <f t="shared" si="200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201"/>
        <v>0</v>
      </c>
      <c r="J166" s="6"/>
      <c r="K166" s="91">
        <f t="shared" si="195"/>
        <v>0</v>
      </c>
      <c r="L166" s="92">
        <f t="shared" si="202"/>
        <v>0</v>
      </c>
      <c r="M166" s="93">
        <v>0.26150000000000001</v>
      </c>
      <c r="N166" s="7">
        <f t="shared" si="196"/>
        <v>0</v>
      </c>
      <c r="O166" s="8"/>
      <c r="P166" s="9"/>
      <c r="Q166" s="8"/>
      <c r="R166" s="9"/>
      <c r="S166" s="8"/>
      <c r="T166" s="7">
        <f t="shared" si="197"/>
        <v>0</v>
      </c>
      <c r="U166" s="7">
        <f t="shared" si="198"/>
        <v>0</v>
      </c>
      <c r="V166" s="7">
        <f t="shared" si="199"/>
        <v>0</v>
      </c>
      <c r="W166" s="11">
        <f t="shared" si="200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207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208">L169*M169</f>
        <v>0</v>
      </c>
      <c r="O169" s="8"/>
      <c r="P169" s="9"/>
      <c r="Q169" s="8"/>
      <c r="R169" s="9"/>
      <c r="S169" s="8"/>
      <c r="T169" s="7">
        <f t="shared" ref="T169:T175" si="209">(O169+Q169)*K169</f>
        <v>0</v>
      </c>
      <c r="U169" s="7">
        <f t="shared" ref="U169:U175" si="210">S169*K169</f>
        <v>0</v>
      </c>
      <c r="V169" s="7">
        <f t="shared" ref="V169:V175" si="211">(O169*P169)+(Q169*R169)</f>
        <v>0</v>
      </c>
      <c r="W169" s="11">
        <f t="shared" ref="W169:W175" si="212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213">IF(H170="t",G170-F170+1,ROUND((G170-F170)/30.4,0))</f>
        <v>0</v>
      </c>
      <c r="J170" s="6"/>
      <c r="K170" s="91">
        <f t="shared" si="207"/>
        <v>0</v>
      </c>
      <c r="L170" s="92">
        <f t="shared" ref="L170:L175" si="214">IF(H170="t",J170/30*I170,J170*I170)</f>
        <v>0</v>
      </c>
      <c r="M170" s="93">
        <v>0.26150000000000001</v>
      </c>
      <c r="N170" s="7">
        <f t="shared" si="208"/>
        <v>0</v>
      </c>
      <c r="O170" s="8"/>
      <c r="P170" s="9"/>
      <c r="Q170" s="8"/>
      <c r="R170" s="9"/>
      <c r="S170" s="8"/>
      <c r="T170" s="7">
        <f t="shared" si="209"/>
        <v>0</v>
      </c>
      <c r="U170" s="7">
        <f t="shared" si="210"/>
        <v>0</v>
      </c>
      <c r="V170" s="7">
        <f t="shared" si="211"/>
        <v>0</v>
      </c>
      <c r="W170" s="11">
        <f t="shared" si="212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213"/>
        <v>0</v>
      </c>
      <c r="J171" s="6"/>
      <c r="K171" s="91">
        <f t="shared" si="207"/>
        <v>0</v>
      </c>
      <c r="L171" s="92">
        <f t="shared" si="214"/>
        <v>0</v>
      </c>
      <c r="M171" s="93">
        <v>0.26150000000000001</v>
      </c>
      <c r="N171" s="7">
        <f t="shared" si="208"/>
        <v>0</v>
      </c>
      <c r="O171" s="8"/>
      <c r="P171" s="9"/>
      <c r="Q171" s="8"/>
      <c r="R171" s="9"/>
      <c r="S171" s="8"/>
      <c r="T171" s="7">
        <f t="shared" si="209"/>
        <v>0</v>
      </c>
      <c r="U171" s="7">
        <f t="shared" si="210"/>
        <v>0</v>
      </c>
      <c r="V171" s="7">
        <f t="shared" si="211"/>
        <v>0</v>
      </c>
      <c r="W171" s="11">
        <f t="shared" si="212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ref="I172" si="215">IF(H172="t",G172-F172+1,ROUND((G172-F172)/30.4,0))</f>
        <v>0</v>
      </c>
      <c r="J172" s="6"/>
      <c r="K172" s="91">
        <f t="shared" ref="K172" si="216">J172/30</f>
        <v>0</v>
      </c>
      <c r="L172" s="92">
        <f t="shared" ref="L172" si="217">IF(H172="t",J172/30*I172,J172*I172)</f>
        <v>0</v>
      </c>
      <c r="M172" s="93">
        <v>0.26150000000000001</v>
      </c>
      <c r="N172" s="7">
        <f t="shared" si="208"/>
        <v>0</v>
      </c>
      <c r="O172" s="8"/>
      <c r="P172" s="9"/>
      <c r="Q172" s="8"/>
      <c r="R172" s="9"/>
      <c r="S172" s="8"/>
      <c r="T172" s="7">
        <f t="shared" si="209"/>
        <v>0</v>
      </c>
      <c r="U172" s="7">
        <f t="shared" ref="U172" si="218">S172*K172</f>
        <v>0</v>
      </c>
      <c r="V172" s="7">
        <f t="shared" si="211"/>
        <v>0</v>
      </c>
      <c r="W172" s="11">
        <f t="shared" si="212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213"/>
        <v>0</v>
      </c>
      <c r="J173" s="6"/>
      <c r="K173" s="91">
        <f t="shared" si="207"/>
        <v>0</v>
      </c>
      <c r="L173" s="92">
        <f t="shared" si="214"/>
        <v>0</v>
      </c>
      <c r="M173" s="93">
        <v>0.26150000000000001</v>
      </c>
      <c r="N173" s="7">
        <f t="shared" si="208"/>
        <v>0</v>
      </c>
      <c r="O173" s="8"/>
      <c r="P173" s="9"/>
      <c r="Q173" s="8"/>
      <c r="R173" s="9"/>
      <c r="S173" s="8"/>
      <c r="T173" s="7">
        <f t="shared" si="209"/>
        <v>0</v>
      </c>
      <c r="U173" s="7">
        <f t="shared" si="210"/>
        <v>0</v>
      </c>
      <c r="V173" s="7">
        <f t="shared" si="211"/>
        <v>0</v>
      </c>
      <c r="W173" s="11">
        <f t="shared" si="212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213"/>
        <v>0</v>
      </c>
      <c r="J174" s="6"/>
      <c r="K174" s="91">
        <f t="shared" si="207"/>
        <v>0</v>
      </c>
      <c r="L174" s="92">
        <f t="shared" si="214"/>
        <v>0</v>
      </c>
      <c r="M174" s="93">
        <v>0.26150000000000001</v>
      </c>
      <c r="N174" s="7">
        <f t="shared" si="208"/>
        <v>0</v>
      </c>
      <c r="O174" s="8"/>
      <c r="P174" s="9"/>
      <c r="Q174" s="8"/>
      <c r="R174" s="9"/>
      <c r="S174" s="8"/>
      <c r="T174" s="7">
        <f t="shared" si="209"/>
        <v>0</v>
      </c>
      <c r="U174" s="7">
        <f t="shared" si="210"/>
        <v>0</v>
      </c>
      <c r="V174" s="7">
        <f t="shared" si="211"/>
        <v>0</v>
      </c>
      <c r="W174" s="11">
        <f t="shared" si="212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213"/>
        <v>0</v>
      </c>
      <c r="J175" s="6"/>
      <c r="K175" s="91">
        <f t="shared" si="207"/>
        <v>0</v>
      </c>
      <c r="L175" s="92">
        <f t="shared" si="214"/>
        <v>0</v>
      </c>
      <c r="M175" s="93">
        <v>0.26150000000000001</v>
      </c>
      <c r="N175" s="7">
        <f t="shared" si="208"/>
        <v>0</v>
      </c>
      <c r="O175" s="8"/>
      <c r="P175" s="9"/>
      <c r="Q175" s="8"/>
      <c r="R175" s="9"/>
      <c r="S175" s="8"/>
      <c r="T175" s="7">
        <f t="shared" si="209"/>
        <v>0</v>
      </c>
      <c r="U175" s="7">
        <f t="shared" si="210"/>
        <v>0</v>
      </c>
      <c r="V175" s="7">
        <f t="shared" si="211"/>
        <v>0</v>
      </c>
      <c r="W175" s="11">
        <f t="shared" si="212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219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220">L178*M178</f>
        <v>0</v>
      </c>
      <c r="O178" s="8"/>
      <c r="P178" s="9"/>
      <c r="Q178" s="8"/>
      <c r="R178" s="9"/>
      <c r="S178" s="8"/>
      <c r="T178" s="7">
        <f t="shared" ref="T178:T184" si="221">(O178+Q178)*K178</f>
        <v>0</v>
      </c>
      <c r="U178" s="7">
        <f t="shared" ref="U178:U184" si="222">S178*K178</f>
        <v>0</v>
      </c>
      <c r="V178" s="7">
        <f t="shared" ref="V178:V184" si="223">(O178*P178)+(Q178*R178)</f>
        <v>0</v>
      </c>
      <c r="W178" s="11">
        <f t="shared" ref="W178:W184" si="224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" si="225">IF(H179="t",G179-F179+1,ROUND((G179-F179)/30.4,0))</f>
        <v>0</v>
      </c>
      <c r="J179" s="6"/>
      <c r="K179" s="91">
        <f t="shared" ref="K179" si="226">J179/30</f>
        <v>0</v>
      </c>
      <c r="L179" s="92">
        <f t="shared" ref="L179" si="227">IF(H179="t",J179/30*I179,J179*I179)</f>
        <v>0</v>
      </c>
      <c r="M179" s="93">
        <v>0.26150000000000001</v>
      </c>
      <c r="N179" s="7">
        <f t="shared" si="220"/>
        <v>0</v>
      </c>
      <c r="O179" s="8"/>
      <c r="P179" s="9"/>
      <c r="Q179" s="8"/>
      <c r="R179" s="9"/>
      <c r="S179" s="8"/>
      <c r="T179" s="7">
        <f t="shared" si="221"/>
        <v>0</v>
      </c>
      <c r="U179" s="7">
        <f t="shared" ref="U179" si="228">S179*K179</f>
        <v>0</v>
      </c>
      <c r="V179" s="7">
        <f t="shared" si="223"/>
        <v>0</v>
      </c>
      <c r="W179" s="11">
        <f t="shared" si="224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ref="I180:I184" si="229">IF(H180="t",G180-F180+1,ROUND((G180-F180)/30.4,0))</f>
        <v>0</v>
      </c>
      <c r="J180" s="6"/>
      <c r="K180" s="91">
        <f t="shared" si="219"/>
        <v>0</v>
      </c>
      <c r="L180" s="92">
        <f t="shared" ref="L180:L184" si="230">IF(H180="t",J180/30*I180,J180*I180)</f>
        <v>0</v>
      </c>
      <c r="M180" s="93">
        <v>0.26150000000000001</v>
      </c>
      <c r="N180" s="7">
        <f t="shared" si="220"/>
        <v>0</v>
      </c>
      <c r="O180" s="8"/>
      <c r="P180" s="9"/>
      <c r="Q180" s="8"/>
      <c r="R180" s="9"/>
      <c r="S180" s="8"/>
      <c r="T180" s="7">
        <f t="shared" si="221"/>
        <v>0</v>
      </c>
      <c r="U180" s="7">
        <f t="shared" si="222"/>
        <v>0</v>
      </c>
      <c r="V180" s="7">
        <f t="shared" si="223"/>
        <v>0</v>
      </c>
      <c r="W180" s="11">
        <f t="shared" si="224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229"/>
        <v>0</v>
      </c>
      <c r="J181" s="6"/>
      <c r="K181" s="91">
        <f t="shared" si="219"/>
        <v>0</v>
      </c>
      <c r="L181" s="92">
        <f t="shared" si="230"/>
        <v>0</v>
      </c>
      <c r="M181" s="93">
        <v>0.26150000000000001</v>
      </c>
      <c r="N181" s="7">
        <f t="shared" si="220"/>
        <v>0</v>
      </c>
      <c r="O181" s="8"/>
      <c r="P181" s="9"/>
      <c r="Q181" s="8"/>
      <c r="R181" s="9"/>
      <c r="S181" s="8"/>
      <c r="T181" s="7">
        <f t="shared" si="221"/>
        <v>0</v>
      </c>
      <c r="U181" s="7">
        <f t="shared" si="222"/>
        <v>0</v>
      </c>
      <c r="V181" s="7">
        <f t="shared" si="223"/>
        <v>0</v>
      </c>
      <c r="W181" s="11">
        <f t="shared" si="224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229"/>
        <v>0</v>
      </c>
      <c r="J182" s="6"/>
      <c r="K182" s="91">
        <f t="shared" si="219"/>
        <v>0</v>
      </c>
      <c r="L182" s="92">
        <f t="shared" si="230"/>
        <v>0</v>
      </c>
      <c r="M182" s="93">
        <v>0.26150000000000001</v>
      </c>
      <c r="N182" s="7">
        <f t="shared" si="220"/>
        <v>0</v>
      </c>
      <c r="O182" s="8"/>
      <c r="P182" s="9"/>
      <c r="Q182" s="8"/>
      <c r="R182" s="9"/>
      <c r="S182" s="8"/>
      <c r="T182" s="7">
        <f t="shared" si="221"/>
        <v>0</v>
      </c>
      <c r="U182" s="7">
        <f t="shared" si="222"/>
        <v>0</v>
      </c>
      <c r="V182" s="7">
        <f t="shared" si="223"/>
        <v>0</v>
      </c>
      <c r="W182" s="11">
        <f t="shared" si="224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229"/>
        <v>0</v>
      </c>
      <c r="J183" s="6"/>
      <c r="K183" s="91">
        <f t="shared" si="219"/>
        <v>0</v>
      </c>
      <c r="L183" s="92">
        <f t="shared" si="230"/>
        <v>0</v>
      </c>
      <c r="M183" s="93">
        <v>0.26150000000000001</v>
      </c>
      <c r="N183" s="7">
        <f t="shared" si="220"/>
        <v>0</v>
      </c>
      <c r="O183" s="8"/>
      <c r="P183" s="9"/>
      <c r="Q183" s="8"/>
      <c r="R183" s="9"/>
      <c r="S183" s="8"/>
      <c r="T183" s="7">
        <f t="shared" si="221"/>
        <v>0</v>
      </c>
      <c r="U183" s="7">
        <f t="shared" si="222"/>
        <v>0</v>
      </c>
      <c r="V183" s="7">
        <f t="shared" si="223"/>
        <v>0</v>
      </c>
      <c r="W183" s="11">
        <f t="shared" si="224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229"/>
        <v>0</v>
      </c>
      <c r="J184" s="6"/>
      <c r="K184" s="91">
        <f t="shared" si="219"/>
        <v>0</v>
      </c>
      <c r="L184" s="92">
        <f t="shared" si="230"/>
        <v>0</v>
      </c>
      <c r="M184" s="93">
        <v>0.26150000000000001</v>
      </c>
      <c r="N184" s="7">
        <f t="shared" si="220"/>
        <v>0</v>
      </c>
      <c r="O184" s="8"/>
      <c r="P184" s="9"/>
      <c r="Q184" s="8"/>
      <c r="R184" s="9"/>
      <c r="S184" s="8"/>
      <c r="T184" s="7">
        <f t="shared" si="221"/>
        <v>0</v>
      </c>
      <c r="U184" s="7">
        <f t="shared" si="222"/>
        <v>0</v>
      </c>
      <c r="V184" s="7">
        <f t="shared" si="223"/>
        <v>0</v>
      </c>
      <c r="W184" s="11">
        <f t="shared" si="224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231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232">L187*M187</f>
        <v>0</v>
      </c>
      <c r="O187" s="8"/>
      <c r="P187" s="9"/>
      <c r="Q187" s="8"/>
      <c r="R187" s="9"/>
      <c r="S187" s="8"/>
      <c r="T187" s="7">
        <f t="shared" ref="T187:T193" si="233">(O187+Q187)*K187</f>
        <v>0</v>
      </c>
      <c r="U187" s="7">
        <f t="shared" ref="U187:U193" si="234">S187*K187</f>
        <v>0</v>
      </c>
      <c r="V187" s="7">
        <f t="shared" ref="V187:V193" si="235">(O187*P187)+(Q187*R187)</f>
        <v>0</v>
      </c>
      <c r="W187" s="11">
        <f t="shared" ref="W187:W193" si="236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237">IF(H188="t",G188-F188+1,ROUND((G188-F188)/30.4,0))</f>
        <v>0</v>
      </c>
      <c r="J188" s="6"/>
      <c r="K188" s="91">
        <f t="shared" si="231"/>
        <v>0</v>
      </c>
      <c r="L188" s="92">
        <f t="shared" ref="L188:L193" si="238">IF(H188="t",J188/30*I188,J188*I188)</f>
        <v>0</v>
      </c>
      <c r="M188" s="93">
        <v>0.26150000000000001</v>
      </c>
      <c r="N188" s="7">
        <f t="shared" si="232"/>
        <v>0</v>
      </c>
      <c r="O188" s="8"/>
      <c r="P188" s="9"/>
      <c r="Q188" s="8"/>
      <c r="R188" s="9"/>
      <c r="S188" s="8"/>
      <c r="T188" s="7">
        <f t="shared" si="233"/>
        <v>0</v>
      </c>
      <c r="U188" s="7">
        <f t="shared" si="234"/>
        <v>0</v>
      </c>
      <c r="V188" s="7">
        <f t="shared" si="235"/>
        <v>0</v>
      </c>
      <c r="W188" s="11">
        <f t="shared" si="236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237"/>
        <v>0</v>
      </c>
      <c r="J189" s="6"/>
      <c r="K189" s="91">
        <f t="shared" si="231"/>
        <v>0</v>
      </c>
      <c r="L189" s="92">
        <f t="shared" si="238"/>
        <v>0</v>
      </c>
      <c r="M189" s="93">
        <v>0.26150000000000001</v>
      </c>
      <c r="N189" s="7">
        <f t="shared" si="232"/>
        <v>0</v>
      </c>
      <c r="O189" s="8"/>
      <c r="P189" s="9"/>
      <c r="Q189" s="8"/>
      <c r="R189" s="9"/>
      <c r="S189" s="8"/>
      <c r="T189" s="7">
        <f t="shared" si="233"/>
        <v>0</v>
      </c>
      <c r="U189" s="7">
        <f t="shared" si="234"/>
        <v>0</v>
      </c>
      <c r="V189" s="7">
        <f t="shared" si="235"/>
        <v>0</v>
      </c>
      <c r="W189" s="11">
        <f t="shared" si="236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ref="I190" si="239">IF(H190="t",G190-F190+1,ROUND((G190-F190)/30.4,0))</f>
        <v>0</v>
      </c>
      <c r="J190" s="6"/>
      <c r="K190" s="91">
        <f t="shared" ref="K190" si="240">J190/30</f>
        <v>0</v>
      </c>
      <c r="L190" s="92">
        <f t="shared" ref="L190" si="241">IF(H190="t",J190/30*I190,J190*I190)</f>
        <v>0</v>
      </c>
      <c r="M190" s="93">
        <v>0.26150000000000001</v>
      </c>
      <c r="N190" s="7">
        <f t="shared" si="232"/>
        <v>0</v>
      </c>
      <c r="O190" s="8"/>
      <c r="P190" s="9"/>
      <c r="Q190" s="8"/>
      <c r="R190" s="9"/>
      <c r="S190" s="8"/>
      <c r="T190" s="7">
        <f t="shared" si="233"/>
        <v>0</v>
      </c>
      <c r="U190" s="7">
        <f t="shared" ref="U190" si="242">S190*K190</f>
        <v>0</v>
      </c>
      <c r="V190" s="7">
        <f t="shared" si="235"/>
        <v>0</v>
      </c>
      <c r="W190" s="11">
        <f t="shared" si="236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237"/>
        <v>0</v>
      </c>
      <c r="J191" s="6"/>
      <c r="K191" s="91">
        <f t="shared" si="231"/>
        <v>0</v>
      </c>
      <c r="L191" s="92">
        <f t="shared" si="238"/>
        <v>0</v>
      </c>
      <c r="M191" s="93">
        <v>0.26150000000000001</v>
      </c>
      <c r="N191" s="7">
        <f t="shared" si="232"/>
        <v>0</v>
      </c>
      <c r="O191" s="8"/>
      <c r="P191" s="9"/>
      <c r="Q191" s="8"/>
      <c r="R191" s="9"/>
      <c r="S191" s="8"/>
      <c r="T191" s="7">
        <f t="shared" si="233"/>
        <v>0</v>
      </c>
      <c r="U191" s="7">
        <f t="shared" si="234"/>
        <v>0</v>
      </c>
      <c r="V191" s="7">
        <f t="shared" si="235"/>
        <v>0</v>
      </c>
      <c r="W191" s="11">
        <f t="shared" si="236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237"/>
        <v>0</v>
      </c>
      <c r="J192" s="6"/>
      <c r="K192" s="91">
        <f t="shared" si="231"/>
        <v>0</v>
      </c>
      <c r="L192" s="92">
        <f t="shared" si="238"/>
        <v>0</v>
      </c>
      <c r="M192" s="93">
        <v>0.26150000000000001</v>
      </c>
      <c r="N192" s="7">
        <f t="shared" si="232"/>
        <v>0</v>
      </c>
      <c r="O192" s="8"/>
      <c r="P192" s="9"/>
      <c r="Q192" s="8"/>
      <c r="R192" s="9"/>
      <c r="S192" s="8"/>
      <c r="T192" s="7">
        <f t="shared" si="233"/>
        <v>0</v>
      </c>
      <c r="U192" s="7">
        <f t="shared" si="234"/>
        <v>0</v>
      </c>
      <c r="V192" s="7">
        <f t="shared" si="235"/>
        <v>0</v>
      </c>
      <c r="W192" s="11">
        <f t="shared" si="236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237"/>
        <v>0</v>
      </c>
      <c r="J193" s="6"/>
      <c r="K193" s="91">
        <f t="shared" si="231"/>
        <v>0</v>
      </c>
      <c r="L193" s="92">
        <f t="shared" si="238"/>
        <v>0</v>
      </c>
      <c r="M193" s="93">
        <v>0.26150000000000001</v>
      </c>
      <c r="N193" s="7">
        <f t="shared" si="232"/>
        <v>0</v>
      </c>
      <c r="O193" s="8"/>
      <c r="P193" s="9"/>
      <c r="Q193" s="8"/>
      <c r="R193" s="9"/>
      <c r="S193" s="8"/>
      <c r="T193" s="7">
        <f t="shared" si="233"/>
        <v>0</v>
      </c>
      <c r="U193" s="7">
        <f t="shared" si="234"/>
        <v>0</v>
      </c>
      <c r="V193" s="7">
        <f t="shared" si="235"/>
        <v>0</v>
      </c>
      <c r="W193" s="11">
        <f t="shared" si="236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243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244">L196*M196</f>
        <v>0</v>
      </c>
      <c r="O196" s="8"/>
      <c r="P196" s="9"/>
      <c r="Q196" s="8"/>
      <c r="R196" s="9"/>
      <c r="S196" s="8"/>
      <c r="T196" s="7">
        <f t="shared" ref="T196:T202" si="245">(O196+Q196)*K196</f>
        <v>0</v>
      </c>
      <c r="U196" s="7">
        <f t="shared" ref="U196:U202" si="246">S196*K196</f>
        <v>0</v>
      </c>
      <c r="V196" s="7">
        <f t="shared" ref="V196:V202" si="247">(O196*P196)+(Q196*R196)</f>
        <v>0</v>
      </c>
      <c r="W196" s="11">
        <f t="shared" ref="W196:W202" si="248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249">IF(H197="t",G197-F197+1,ROUND((G197-F197)/30.4,0))</f>
        <v>0</v>
      </c>
      <c r="J197" s="6"/>
      <c r="K197" s="91">
        <f t="shared" si="243"/>
        <v>0</v>
      </c>
      <c r="L197" s="92">
        <f t="shared" ref="L197:L202" si="250">IF(H197="t",J197/30*I197,J197*I197)</f>
        <v>0</v>
      </c>
      <c r="M197" s="93">
        <v>0.26150000000000001</v>
      </c>
      <c r="N197" s="7">
        <f t="shared" si="244"/>
        <v>0</v>
      </c>
      <c r="O197" s="8"/>
      <c r="P197" s="9"/>
      <c r="Q197" s="8"/>
      <c r="R197" s="9"/>
      <c r="S197" s="8"/>
      <c r="T197" s="7">
        <f t="shared" si="245"/>
        <v>0</v>
      </c>
      <c r="U197" s="7">
        <f t="shared" si="246"/>
        <v>0</v>
      </c>
      <c r="V197" s="7">
        <f t="shared" si="247"/>
        <v>0</v>
      </c>
      <c r="W197" s="11">
        <f t="shared" si="248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249"/>
        <v>0</v>
      </c>
      <c r="J198" s="6"/>
      <c r="K198" s="91">
        <f t="shared" si="243"/>
        <v>0</v>
      </c>
      <c r="L198" s="92">
        <f t="shared" si="250"/>
        <v>0</v>
      </c>
      <c r="M198" s="93">
        <v>0.26150000000000001</v>
      </c>
      <c r="N198" s="7">
        <f t="shared" si="244"/>
        <v>0</v>
      </c>
      <c r="O198" s="8"/>
      <c r="P198" s="9"/>
      <c r="Q198" s="8"/>
      <c r="R198" s="9"/>
      <c r="S198" s="8"/>
      <c r="T198" s="7">
        <f t="shared" si="245"/>
        <v>0</v>
      </c>
      <c r="U198" s="7">
        <f t="shared" si="246"/>
        <v>0</v>
      </c>
      <c r="V198" s="7">
        <f t="shared" si="247"/>
        <v>0</v>
      </c>
      <c r="W198" s="11">
        <f t="shared" si="248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ref="I199" si="251">IF(H199="t",G199-F199+1,ROUND((G199-F199)/30.4,0))</f>
        <v>0</v>
      </c>
      <c r="J199" s="6"/>
      <c r="K199" s="91">
        <f t="shared" ref="K199" si="252">J199/30</f>
        <v>0</v>
      </c>
      <c r="L199" s="92">
        <f t="shared" ref="L199" si="253">IF(H199="t",J199/30*I199,J199*I199)</f>
        <v>0</v>
      </c>
      <c r="M199" s="93">
        <v>0.26150000000000001</v>
      </c>
      <c r="N199" s="7">
        <f t="shared" si="244"/>
        <v>0</v>
      </c>
      <c r="O199" s="8"/>
      <c r="P199" s="9"/>
      <c r="Q199" s="8"/>
      <c r="R199" s="9"/>
      <c r="S199" s="8"/>
      <c r="T199" s="7">
        <f t="shared" si="245"/>
        <v>0</v>
      </c>
      <c r="U199" s="7">
        <f t="shared" ref="U199" si="254">S199*K199</f>
        <v>0</v>
      </c>
      <c r="V199" s="7">
        <f t="shared" si="247"/>
        <v>0</v>
      </c>
      <c r="W199" s="11">
        <f t="shared" si="248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249"/>
        <v>0</v>
      </c>
      <c r="J200" s="6"/>
      <c r="K200" s="91">
        <f t="shared" si="243"/>
        <v>0</v>
      </c>
      <c r="L200" s="92">
        <f t="shared" si="250"/>
        <v>0</v>
      </c>
      <c r="M200" s="93">
        <v>0.26150000000000001</v>
      </c>
      <c r="N200" s="7">
        <f t="shared" si="244"/>
        <v>0</v>
      </c>
      <c r="O200" s="8"/>
      <c r="P200" s="9"/>
      <c r="Q200" s="8"/>
      <c r="R200" s="9"/>
      <c r="S200" s="8"/>
      <c r="T200" s="7">
        <f t="shared" si="245"/>
        <v>0</v>
      </c>
      <c r="U200" s="7">
        <f t="shared" si="246"/>
        <v>0</v>
      </c>
      <c r="V200" s="7">
        <f t="shared" si="247"/>
        <v>0</v>
      </c>
      <c r="W200" s="11">
        <f t="shared" si="248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249"/>
        <v>0</v>
      </c>
      <c r="J201" s="6"/>
      <c r="K201" s="91">
        <f t="shared" si="243"/>
        <v>0</v>
      </c>
      <c r="L201" s="92">
        <f t="shared" si="250"/>
        <v>0</v>
      </c>
      <c r="M201" s="93">
        <v>0.26150000000000001</v>
      </c>
      <c r="N201" s="7">
        <f t="shared" si="244"/>
        <v>0</v>
      </c>
      <c r="O201" s="8"/>
      <c r="P201" s="9"/>
      <c r="Q201" s="8"/>
      <c r="R201" s="9"/>
      <c r="S201" s="8"/>
      <c r="T201" s="7">
        <f t="shared" si="245"/>
        <v>0</v>
      </c>
      <c r="U201" s="7">
        <f t="shared" si="246"/>
        <v>0</v>
      </c>
      <c r="V201" s="7">
        <f t="shared" si="247"/>
        <v>0</v>
      </c>
      <c r="W201" s="11">
        <f t="shared" si="248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249"/>
        <v>0</v>
      </c>
      <c r="J202" s="6"/>
      <c r="K202" s="91">
        <f t="shared" si="243"/>
        <v>0</v>
      </c>
      <c r="L202" s="92">
        <f t="shared" si="250"/>
        <v>0</v>
      </c>
      <c r="M202" s="93">
        <v>0.26150000000000001</v>
      </c>
      <c r="N202" s="7">
        <f t="shared" si="244"/>
        <v>0</v>
      </c>
      <c r="O202" s="8"/>
      <c r="P202" s="9"/>
      <c r="Q202" s="8"/>
      <c r="R202" s="9"/>
      <c r="S202" s="8"/>
      <c r="T202" s="7">
        <f t="shared" si="245"/>
        <v>0</v>
      </c>
      <c r="U202" s="7">
        <f t="shared" si="246"/>
        <v>0</v>
      </c>
      <c r="V202" s="7">
        <f t="shared" si="247"/>
        <v>0</v>
      </c>
      <c r="W202" s="11">
        <f t="shared" si="248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255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256">L205*M205</f>
        <v>0</v>
      </c>
      <c r="O205" s="8"/>
      <c r="P205" s="9"/>
      <c r="Q205" s="8"/>
      <c r="R205" s="9"/>
      <c r="S205" s="8"/>
      <c r="T205" s="7">
        <f t="shared" ref="T205:T211" si="257">(O205+Q205)*K205</f>
        <v>0</v>
      </c>
      <c r="U205" s="7">
        <f t="shared" ref="U205:U211" si="258">S205*K205</f>
        <v>0</v>
      </c>
      <c r="V205" s="7">
        <f t="shared" ref="V205:V211" si="259">(O205*P205)+(Q205*R205)</f>
        <v>0</v>
      </c>
      <c r="W205" s="11">
        <f t="shared" ref="W205:W211" si="260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261">IF(H206="t",G206-F206+1,ROUND((G206-F206)/30.4,0))</f>
        <v>0</v>
      </c>
      <c r="J206" s="6"/>
      <c r="K206" s="91">
        <f t="shared" si="255"/>
        <v>0</v>
      </c>
      <c r="L206" s="92">
        <f t="shared" ref="L206:L211" si="262">IF(H206="t",J206/30*I206,J206*I206)</f>
        <v>0</v>
      </c>
      <c r="M206" s="93">
        <v>0.26150000000000001</v>
      </c>
      <c r="N206" s="7">
        <f t="shared" si="256"/>
        <v>0</v>
      </c>
      <c r="O206" s="8"/>
      <c r="P206" s="9"/>
      <c r="Q206" s="8"/>
      <c r="R206" s="9"/>
      <c r="S206" s="8"/>
      <c r="T206" s="7">
        <f t="shared" si="257"/>
        <v>0</v>
      </c>
      <c r="U206" s="7">
        <f t="shared" si="258"/>
        <v>0</v>
      </c>
      <c r="V206" s="7">
        <f t="shared" si="259"/>
        <v>0</v>
      </c>
      <c r="W206" s="11">
        <f t="shared" si="260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261"/>
        <v>0</v>
      </c>
      <c r="J207" s="6"/>
      <c r="K207" s="91">
        <f t="shared" si="255"/>
        <v>0</v>
      </c>
      <c r="L207" s="92">
        <f t="shared" si="262"/>
        <v>0</v>
      </c>
      <c r="M207" s="93">
        <v>0.26150000000000001</v>
      </c>
      <c r="N207" s="7">
        <f t="shared" si="256"/>
        <v>0</v>
      </c>
      <c r="O207" s="8"/>
      <c r="P207" s="9"/>
      <c r="Q207" s="8"/>
      <c r="R207" s="9"/>
      <c r="S207" s="8"/>
      <c r="T207" s="7">
        <f t="shared" si="257"/>
        <v>0</v>
      </c>
      <c r="U207" s="7">
        <f t="shared" si="258"/>
        <v>0</v>
      </c>
      <c r="V207" s="7">
        <f t="shared" si="259"/>
        <v>0</v>
      </c>
      <c r="W207" s="11">
        <f t="shared" si="260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ref="I208" si="263">IF(H208="t",G208-F208+1,ROUND((G208-F208)/30.4,0))</f>
        <v>0</v>
      </c>
      <c r="J208" s="6"/>
      <c r="K208" s="91">
        <f t="shared" ref="K208" si="264">J208/30</f>
        <v>0</v>
      </c>
      <c r="L208" s="92">
        <f t="shared" ref="L208" si="265">IF(H208="t",J208/30*I208,J208*I208)</f>
        <v>0</v>
      </c>
      <c r="M208" s="93">
        <v>0.26150000000000001</v>
      </c>
      <c r="N208" s="7">
        <f t="shared" si="256"/>
        <v>0</v>
      </c>
      <c r="O208" s="8"/>
      <c r="P208" s="9"/>
      <c r="Q208" s="8"/>
      <c r="R208" s="9"/>
      <c r="S208" s="8"/>
      <c r="T208" s="7">
        <f t="shared" si="257"/>
        <v>0</v>
      </c>
      <c r="U208" s="7">
        <f t="shared" ref="U208" si="266">S208*K208</f>
        <v>0</v>
      </c>
      <c r="V208" s="7">
        <f t="shared" si="259"/>
        <v>0</v>
      </c>
      <c r="W208" s="11">
        <f t="shared" si="260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261"/>
        <v>0</v>
      </c>
      <c r="J209" s="6"/>
      <c r="K209" s="91">
        <f t="shared" si="255"/>
        <v>0</v>
      </c>
      <c r="L209" s="92">
        <f t="shared" si="262"/>
        <v>0</v>
      </c>
      <c r="M209" s="93">
        <v>0.26150000000000001</v>
      </c>
      <c r="N209" s="7">
        <f t="shared" si="256"/>
        <v>0</v>
      </c>
      <c r="O209" s="8"/>
      <c r="P209" s="9"/>
      <c r="Q209" s="8"/>
      <c r="R209" s="9"/>
      <c r="S209" s="8"/>
      <c r="T209" s="7">
        <f t="shared" si="257"/>
        <v>0</v>
      </c>
      <c r="U209" s="7">
        <f t="shared" si="258"/>
        <v>0</v>
      </c>
      <c r="V209" s="7">
        <f t="shared" si="259"/>
        <v>0</v>
      </c>
      <c r="W209" s="11">
        <f t="shared" si="260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261"/>
        <v>0</v>
      </c>
      <c r="J210" s="6"/>
      <c r="K210" s="91">
        <f t="shared" si="255"/>
        <v>0</v>
      </c>
      <c r="L210" s="92">
        <f t="shared" si="262"/>
        <v>0</v>
      </c>
      <c r="M210" s="93">
        <v>0.26150000000000001</v>
      </c>
      <c r="N210" s="7">
        <f t="shared" si="256"/>
        <v>0</v>
      </c>
      <c r="O210" s="8"/>
      <c r="P210" s="9"/>
      <c r="Q210" s="8"/>
      <c r="R210" s="9"/>
      <c r="S210" s="8"/>
      <c r="T210" s="7">
        <f t="shared" si="257"/>
        <v>0</v>
      </c>
      <c r="U210" s="7">
        <f t="shared" si="258"/>
        <v>0</v>
      </c>
      <c r="V210" s="7">
        <f t="shared" si="259"/>
        <v>0</v>
      </c>
      <c r="W210" s="11">
        <f t="shared" si="260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261"/>
        <v>0</v>
      </c>
      <c r="J211" s="6"/>
      <c r="K211" s="91">
        <f t="shared" si="255"/>
        <v>0</v>
      </c>
      <c r="L211" s="92">
        <f t="shared" si="262"/>
        <v>0</v>
      </c>
      <c r="M211" s="93">
        <v>0.26150000000000001</v>
      </c>
      <c r="N211" s="7">
        <f t="shared" si="256"/>
        <v>0</v>
      </c>
      <c r="O211" s="8"/>
      <c r="P211" s="9"/>
      <c r="Q211" s="8"/>
      <c r="R211" s="9"/>
      <c r="S211" s="8"/>
      <c r="T211" s="7">
        <f t="shared" si="257"/>
        <v>0</v>
      </c>
      <c r="U211" s="7">
        <f t="shared" si="258"/>
        <v>0</v>
      </c>
      <c r="V211" s="7">
        <f t="shared" si="259"/>
        <v>0</v>
      </c>
      <c r="W211" s="11">
        <f t="shared" si="260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267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268">L214*M214</f>
        <v>0</v>
      </c>
      <c r="O214" s="8"/>
      <c r="P214" s="9"/>
      <c r="Q214" s="8"/>
      <c r="R214" s="9"/>
      <c r="S214" s="8"/>
      <c r="T214" s="7">
        <f t="shared" ref="T214:T220" si="269">(O214+Q214)*K214</f>
        <v>0</v>
      </c>
      <c r="U214" s="7">
        <f t="shared" ref="U214:U220" si="270">S214*K214</f>
        <v>0</v>
      </c>
      <c r="V214" s="7">
        <f t="shared" ref="V214:V220" si="271">(O214*P214)+(Q214*R214)</f>
        <v>0</v>
      </c>
      <c r="W214" s="11">
        <f t="shared" ref="W214:W220" si="272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273">IF(H215="t",G215-F215+1,ROUND((G215-F215)/30.4,0))</f>
        <v>0</v>
      </c>
      <c r="J215" s="6"/>
      <c r="K215" s="91">
        <f t="shared" si="267"/>
        <v>0</v>
      </c>
      <c r="L215" s="92">
        <f t="shared" ref="L215:L220" si="274">IF(H215="t",J215/30*I215,J215*I215)</f>
        <v>0</v>
      </c>
      <c r="M215" s="93">
        <v>0.26150000000000001</v>
      </c>
      <c r="N215" s="7">
        <f t="shared" si="268"/>
        <v>0</v>
      </c>
      <c r="O215" s="8"/>
      <c r="P215" s="9"/>
      <c r="Q215" s="8"/>
      <c r="R215" s="9"/>
      <c r="S215" s="8"/>
      <c r="T215" s="7">
        <f t="shared" si="269"/>
        <v>0</v>
      </c>
      <c r="U215" s="7">
        <f t="shared" si="270"/>
        <v>0</v>
      </c>
      <c r="V215" s="7">
        <f t="shared" si="271"/>
        <v>0</v>
      </c>
      <c r="W215" s="11">
        <f t="shared" si="272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ref="I216" si="275">IF(H216="t",G216-F216+1,ROUND((G216-F216)/30.4,0))</f>
        <v>0</v>
      </c>
      <c r="J216" s="6"/>
      <c r="K216" s="91">
        <f t="shared" ref="K216" si="276">J216/30</f>
        <v>0</v>
      </c>
      <c r="L216" s="92">
        <f t="shared" ref="L216" si="277">IF(H216="t",J216/30*I216,J216*I216)</f>
        <v>0</v>
      </c>
      <c r="M216" s="93">
        <v>0.26150000000000001</v>
      </c>
      <c r="N216" s="7">
        <f t="shared" si="268"/>
        <v>0</v>
      </c>
      <c r="O216" s="8"/>
      <c r="P216" s="9"/>
      <c r="Q216" s="8"/>
      <c r="R216" s="9"/>
      <c r="S216" s="8"/>
      <c r="T216" s="7">
        <f t="shared" si="269"/>
        <v>0</v>
      </c>
      <c r="U216" s="7">
        <f t="shared" ref="U216" si="278">S216*K216</f>
        <v>0</v>
      </c>
      <c r="V216" s="7">
        <f t="shared" si="271"/>
        <v>0</v>
      </c>
      <c r="W216" s="11">
        <f t="shared" si="272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273"/>
        <v>0</v>
      </c>
      <c r="J217" s="6"/>
      <c r="K217" s="91">
        <f t="shared" si="267"/>
        <v>0</v>
      </c>
      <c r="L217" s="92">
        <f t="shared" si="274"/>
        <v>0</v>
      </c>
      <c r="M217" s="93">
        <v>0.26150000000000001</v>
      </c>
      <c r="N217" s="7">
        <f t="shared" si="268"/>
        <v>0</v>
      </c>
      <c r="O217" s="8"/>
      <c r="P217" s="9"/>
      <c r="Q217" s="8"/>
      <c r="R217" s="9"/>
      <c r="S217" s="8"/>
      <c r="T217" s="7">
        <f t="shared" si="269"/>
        <v>0</v>
      </c>
      <c r="U217" s="7">
        <f t="shared" si="270"/>
        <v>0</v>
      </c>
      <c r="V217" s="7">
        <f t="shared" si="271"/>
        <v>0</v>
      </c>
      <c r="W217" s="11">
        <f t="shared" si="272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273"/>
        <v>0</v>
      </c>
      <c r="J218" s="6"/>
      <c r="K218" s="91">
        <f t="shared" si="267"/>
        <v>0</v>
      </c>
      <c r="L218" s="92">
        <f t="shared" si="274"/>
        <v>0</v>
      </c>
      <c r="M218" s="93">
        <v>0.26150000000000001</v>
      </c>
      <c r="N218" s="7">
        <f t="shared" si="268"/>
        <v>0</v>
      </c>
      <c r="O218" s="8"/>
      <c r="P218" s="9"/>
      <c r="Q218" s="8"/>
      <c r="R218" s="9"/>
      <c r="S218" s="8"/>
      <c r="T218" s="7">
        <f t="shared" si="269"/>
        <v>0</v>
      </c>
      <c r="U218" s="7">
        <f t="shared" si="270"/>
        <v>0</v>
      </c>
      <c r="V218" s="7">
        <f t="shared" si="271"/>
        <v>0</v>
      </c>
      <c r="W218" s="11">
        <f t="shared" si="272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273"/>
        <v>0</v>
      </c>
      <c r="J219" s="6"/>
      <c r="K219" s="91">
        <f t="shared" si="267"/>
        <v>0</v>
      </c>
      <c r="L219" s="92">
        <f t="shared" si="274"/>
        <v>0</v>
      </c>
      <c r="M219" s="93">
        <v>0.26150000000000001</v>
      </c>
      <c r="N219" s="7">
        <f t="shared" si="268"/>
        <v>0</v>
      </c>
      <c r="O219" s="8"/>
      <c r="P219" s="9"/>
      <c r="Q219" s="8"/>
      <c r="R219" s="9"/>
      <c r="S219" s="8"/>
      <c r="T219" s="7">
        <f t="shared" si="269"/>
        <v>0</v>
      </c>
      <c r="U219" s="7">
        <f t="shared" si="270"/>
        <v>0</v>
      </c>
      <c r="V219" s="7">
        <f t="shared" si="271"/>
        <v>0</v>
      </c>
      <c r="W219" s="11">
        <f t="shared" si="272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273"/>
        <v>0</v>
      </c>
      <c r="J220" s="6"/>
      <c r="K220" s="91">
        <f t="shared" si="267"/>
        <v>0</v>
      </c>
      <c r="L220" s="92">
        <f t="shared" si="274"/>
        <v>0</v>
      </c>
      <c r="M220" s="93">
        <v>0.26150000000000001</v>
      </c>
      <c r="N220" s="7">
        <f t="shared" si="268"/>
        <v>0</v>
      </c>
      <c r="O220" s="8"/>
      <c r="P220" s="9"/>
      <c r="Q220" s="8"/>
      <c r="R220" s="9"/>
      <c r="S220" s="8"/>
      <c r="T220" s="7">
        <f t="shared" si="269"/>
        <v>0</v>
      </c>
      <c r="U220" s="7">
        <f t="shared" si="270"/>
        <v>0</v>
      </c>
      <c r="V220" s="7">
        <f t="shared" si="271"/>
        <v>0</v>
      </c>
      <c r="W220" s="11">
        <f t="shared" si="272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279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280">L223*M223</f>
        <v>0</v>
      </c>
      <c r="O223" s="8"/>
      <c r="P223" s="9"/>
      <c r="Q223" s="8"/>
      <c r="R223" s="9"/>
      <c r="S223" s="8"/>
      <c r="T223" s="7">
        <f t="shared" ref="T223:T229" si="281">(O223+Q223)*K223</f>
        <v>0</v>
      </c>
      <c r="U223" s="7">
        <f t="shared" ref="U223:U229" si="282">S223*K223</f>
        <v>0</v>
      </c>
      <c r="V223" s="7">
        <f t="shared" ref="V223:V229" si="283">(O223*P223)+(Q223*R223)</f>
        <v>0</v>
      </c>
      <c r="W223" s="11">
        <f t="shared" ref="W223:W229" si="284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285">IF(H224="t",G224-F224+1,ROUND((G224-F224)/30.4,0))</f>
        <v>0</v>
      </c>
      <c r="J224" s="6"/>
      <c r="K224" s="91">
        <f t="shared" si="279"/>
        <v>0</v>
      </c>
      <c r="L224" s="92">
        <f t="shared" ref="L224:L229" si="286">IF(H224="t",J224/30*I224,J224*I224)</f>
        <v>0</v>
      </c>
      <c r="M224" s="93">
        <v>0.26150000000000001</v>
      </c>
      <c r="N224" s="7">
        <f t="shared" si="280"/>
        <v>0</v>
      </c>
      <c r="O224" s="8"/>
      <c r="P224" s="9"/>
      <c r="Q224" s="8"/>
      <c r="R224" s="9"/>
      <c r="S224" s="8"/>
      <c r="T224" s="7">
        <f t="shared" si="281"/>
        <v>0</v>
      </c>
      <c r="U224" s="7">
        <f t="shared" si="282"/>
        <v>0</v>
      </c>
      <c r="V224" s="7">
        <f t="shared" si="283"/>
        <v>0</v>
      </c>
      <c r="W224" s="11">
        <f t="shared" si="284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285"/>
        <v>0</v>
      </c>
      <c r="J225" s="6"/>
      <c r="K225" s="91">
        <f t="shared" si="279"/>
        <v>0</v>
      </c>
      <c r="L225" s="92">
        <f t="shared" si="286"/>
        <v>0</v>
      </c>
      <c r="M225" s="93">
        <v>0.26150000000000001</v>
      </c>
      <c r="N225" s="7">
        <f t="shared" si="280"/>
        <v>0</v>
      </c>
      <c r="O225" s="8"/>
      <c r="P225" s="9"/>
      <c r="Q225" s="8"/>
      <c r="R225" s="9"/>
      <c r="S225" s="8"/>
      <c r="T225" s="7">
        <f t="shared" si="281"/>
        <v>0</v>
      </c>
      <c r="U225" s="7">
        <f t="shared" si="282"/>
        <v>0</v>
      </c>
      <c r="V225" s="7">
        <f t="shared" si="283"/>
        <v>0</v>
      </c>
      <c r="W225" s="11">
        <f t="shared" si="284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ref="I226" si="287">IF(H226="t",G226-F226+1,ROUND((G226-F226)/30.4,0))</f>
        <v>0</v>
      </c>
      <c r="J226" s="6"/>
      <c r="K226" s="91">
        <f t="shared" ref="K226" si="288">J226/30</f>
        <v>0</v>
      </c>
      <c r="L226" s="92">
        <f t="shared" ref="L226" si="289">IF(H226="t",J226/30*I226,J226*I226)</f>
        <v>0</v>
      </c>
      <c r="M226" s="93">
        <v>0.26150000000000001</v>
      </c>
      <c r="N226" s="7">
        <f t="shared" si="280"/>
        <v>0</v>
      </c>
      <c r="O226" s="8"/>
      <c r="P226" s="9"/>
      <c r="Q226" s="8"/>
      <c r="R226" s="9"/>
      <c r="S226" s="8"/>
      <c r="T226" s="7">
        <f t="shared" si="281"/>
        <v>0</v>
      </c>
      <c r="U226" s="7">
        <f t="shared" ref="U226" si="290">S226*K226</f>
        <v>0</v>
      </c>
      <c r="V226" s="7">
        <f t="shared" si="283"/>
        <v>0</v>
      </c>
      <c r="W226" s="11">
        <f t="shared" si="284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285"/>
        <v>0</v>
      </c>
      <c r="J227" s="6"/>
      <c r="K227" s="91">
        <f t="shared" si="279"/>
        <v>0</v>
      </c>
      <c r="L227" s="92">
        <f t="shared" si="286"/>
        <v>0</v>
      </c>
      <c r="M227" s="93">
        <v>0.26150000000000001</v>
      </c>
      <c r="N227" s="7">
        <f t="shared" si="280"/>
        <v>0</v>
      </c>
      <c r="O227" s="8"/>
      <c r="P227" s="9"/>
      <c r="Q227" s="8"/>
      <c r="R227" s="9"/>
      <c r="S227" s="8"/>
      <c r="T227" s="7">
        <f t="shared" si="281"/>
        <v>0</v>
      </c>
      <c r="U227" s="7">
        <f t="shared" si="282"/>
        <v>0</v>
      </c>
      <c r="V227" s="7">
        <f t="shared" si="283"/>
        <v>0</v>
      </c>
      <c r="W227" s="11">
        <f t="shared" si="284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285"/>
        <v>0</v>
      </c>
      <c r="J228" s="6"/>
      <c r="K228" s="91">
        <f t="shared" si="279"/>
        <v>0</v>
      </c>
      <c r="L228" s="92">
        <f t="shared" si="286"/>
        <v>0</v>
      </c>
      <c r="M228" s="93">
        <v>0.26150000000000001</v>
      </c>
      <c r="N228" s="7">
        <f t="shared" si="280"/>
        <v>0</v>
      </c>
      <c r="O228" s="8"/>
      <c r="P228" s="9"/>
      <c r="Q228" s="8"/>
      <c r="R228" s="9"/>
      <c r="S228" s="8"/>
      <c r="T228" s="7">
        <f t="shared" si="281"/>
        <v>0</v>
      </c>
      <c r="U228" s="7">
        <f t="shared" si="282"/>
        <v>0</v>
      </c>
      <c r="V228" s="7">
        <f t="shared" si="283"/>
        <v>0</v>
      </c>
      <c r="W228" s="11">
        <f t="shared" si="284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285"/>
        <v>0</v>
      </c>
      <c r="J229" s="6"/>
      <c r="K229" s="91">
        <f t="shared" si="279"/>
        <v>0</v>
      </c>
      <c r="L229" s="92">
        <f t="shared" si="286"/>
        <v>0</v>
      </c>
      <c r="M229" s="93">
        <v>0.26150000000000001</v>
      </c>
      <c r="N229" s="7">
        <f t="shared" si="280"/>
        <v>0</v>
      </c>
      <c r="O229" s="8"/>
      <c r="P229" s="9"/>
      <c r="Q229" s="8"/>
      <c r="R229" s="9"/>
      <c r="S229" s="8"/>
      <c r="T229" s="7">
        <f t="shared" si="281"/>
        <v>0</v>
      </c>
      <c r="U229" s="7">
        <f t="shared" si="282"/>
        <v>0</v>
      </c>
      <c r="V229" s="7">
        <f t="shared" si="283"/>
        <v>0</v>
      </c>
      <c r="W229" s="11">
        <f t="shared" si="284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291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292">L232*M232</f>
        <v>0</v>
      </c>
      <c r="O232" s="8"/>
      <c r="P232" s="9"/>
      <c r="Q232" s="8"/>
      <c r="R232" s="9"/>
      <c r="S232" s="8"/>
      <c r="T232" s="7">
        <f t="shared" ref="T232:T238" si="293">(O232+Q232)*K232</f>
        <v>0</v>
      </c>
      <c r="U232" s="7">
        <f t="shared" ref="U232:U238" si="294">S232*K232</f>
        <v>0</v>
      </c>
      <c r="V232" s="7">
        <f t="shared" ref="V232:V238" si="295">(O232*P232)+(Q232*R232)</f>
        <v>0</v>
      </c>
      <c r="W232" s="11">
        <f t="shared" ref="W232:W238" si="296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297">IF(H233="t",G233-F233+1,ROUND((G233-F233)/30.4,0))</f>
        <v>0</v>
      </c>
      <c r="J233" s="6"/>
      <c r="K233" s="91">
        <f t="shared" si="291"/>
        <v>0</v>
      </c>
      <c r="L233" s="92">
        <f t="shared" ref="L233:L238" si="298">IF(H233="t",J233/30*I233,J233*I233)</f>
        <v>0</v>
      </c>
      <c r="M233" s="93">
        <v>0.26150000000000001</v>
      </c>
      <c r="N233" s="7">
        <f t="shared" si="292"/>
        <v>0</v>
      </c>
      <c r="O233" s="8"/>
      <c r="P233" s="9"/>
      <c r="Q233" s="8"/>
      <c r="R233" s="9"/>
      <c r="S233" s="8"/>
      <c r="T233" s="7">
        <f t="shared" si="293"/>
        <v>0</v>
      </c>
      <c r="U233" s="7">
        <f t="shared" si="294"/>
        <v>0</v>
      </c>
      <c r="V233" s="7">
        <f t="shared" si="295"/>
        <v>0</v>
      </c>
      <c r="W233" s="11">
        <f t="shared" si="296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297"/>
        <v>0</v>
      </c>
      <c r="J234" s="6"/>
      <c r="K234" s="91">
        <f t="shared" si="291"/>
        <v>0</v>
      </c>
      <c r="L234" s="92">
        <f t="shared" si="298"/>
        <v>0</v>
      </c>
      <c r="M234" s="93">
        <v>0.26150000000000001</v>
      </c>
      <c r="N234" s="7">
        <f t="shared" si="292"/>
        <v>0</v>
      </c>
      <c r="O234" s="8"/>
      <c r="P234" s="9"/>
      <c r="Q234" s="8"/>
      <c r="R234" s="9"/>
      <c r="S234" s="8"/>
      <c r="T234" s="7">
        <f t="shared" si="293"/>
        <v>0</v>
      </c>
      <c r="U234" s="7">
        <f t="shared" si="294"/>
        <v>0</v>
      </c>
      <c r="V234" s="7">
        <f t="shared" si="295"/>
        <v>0</v>
      </c>
      <c r="W234" s="11">
        <f t="shared" si="296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ref="I235" si="299">IF(H235="t",G235-F235+1,ROUND((G235-F235)/30.4,0))</f>
        <v>0</v>
      </c>
      <c r="J235" s="6"/>
      <c r="K235" s="91">
        <f t="shared" ref="K235" si="300">J235/30</f>
        <v>0</v>
      </c>
      <c r="L235" s="92">
        <f t="shared" ref="L235" si="301">IF(H235="t",J235/30*I235,J235*I235)</f>
        <v>0</v>
      </c>
      <c r="M235" s="93">
        <v>0.26150000000000001</v>
      </c>
      <c r="N235" s="7">
        <f t="shared" si="292"/>
        <v>0</v>
      </c>
      <c r="O235" s="8"/>
      <c r="P235" s="9"/>
      <c r="Q235" s="8"/>
      <c r="R235" s="9"/>
      <c r="S235" s="8"/>
      <c r="T235" s="7">
        <f t="shared" si="293"/>
        <v>0</v>
      </c>
      <c r="U235" s="7">
        <f t="shared" ref="U235" si="302">S235*K235</f>
        <v>0</v>
      </c>
      <c r="V235" s="7">
        <f t="shared" si="295"/>
        <v>0</v>
      </c>
      <c r="W235" s="11">
        <f t="shared" si="296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297"/>
        <v>0</v>
      </c>
      <c r="J236" s="6"/>
      <c r="K236" s="91">
        <f t="shared" si="291"/>
        <v>0</v>
      </c>
      <c r="L236" s="92">
        <f t="shared" si="298"/>
        <v>0</v>
      </c>
      <c r="M236" s="93">
        <v>0.26150000000000001</v>
      </c>
      <c r="N236" s="7">
        <f t="shared" si="292"/>
        <v>0</v>
      </c>
      <c r="O236" s="8"/>
      <c r="P236" s="9"/>
      <c r="Q236" s="8"/>
      <c r="R236" s="9"/>
      <c r="S236" s="8"/>
      <c r="T236" s="7">
        <f t="shared" si="293"/>
        <v>0</v>
      </c>
      <c r="U236" s="7">
        <f t="shared" si="294"/>
        <v>0</v>
      </c>
      <c r="V236" s="7">
        <f t="shared" si="295"/>
        <v>0</v>
      </c>
      <c r="W236" s="11">
        <f t="shared" si="296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297"/>
        <v>0</v>
      </c>
      <c r="J237" s="6"/>
      <c r="K237" s="91">
        <f t="shared" si="291"/>
        <v>0</v>
      </c>
      <c r="L237" s="92">
        <f t="shared" si="298"/>
        <v>0</v>
      </c>
      <c r="M237" s="93">
        <v>0.26150000000000001</v>
      </c>
      <c r="N237" s="7">
        <f t="shared" si="292"/>
        <v>0</v>
      </c>
      <c r="O237" s="8"/>
      <c r="P237" s="9"/>
      <c r="Q237" s="8"/>
      <c r="R237" s="9"/>
      <c r="S237" s="8"/>
      <c r="T237" s="7">
        <f t="shared" si="293"/>
        <v>0</v>
      </c>
      <c r="U237" s="7">
        <f t="shared" si="294"/>
        <v>0</v>
      </c>
      <c r="V237" s="7">
        <f t="shared" si="295"/>
        <v>0</v>
      </c>
      <c r="W237" s="11">
        <f t="shared" si="296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297"/>
        <v>0</v>
      </c>
      <c r="J238" s="6"/>
      <c r="K238" s="91">
        <f t="shared" si="291"/>
        <v>0</v>
      </c>
      <c r="L238" s="92">
        <f t="shared" si="298"/>
        <v>0</v>
      </c>
      <c r="M238" s="93">
        <v>0.26150000000000001</v>
      </c>
      <c r="N238" s="7">
        <f t="shared" si="292"/>
        <v>0</v>
      </c>
      <c r="O238" s="8"/>
      <c r="P238" s="9"/>
      <c r="Q238" s="8"/>
      <c r="R238" s="9"/>
      <c r="S238" s="8"/>
      <c r="T238" s="7">
        <f t="shared" si="293"/>
        <v>0</v>
      </c>
      <c r="U238" s="7">
        <f t="shared" si="294"/>
        <v>0</v>
      </c>
      <c r="V238" s="7">
        <f t="shared" si="295"/>
        <v>0</v>
      </c>
      <c r="W238" s="11">
        <f t="shared" si="296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303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304">L241*M241</f>
        <v>0</v>
      </c>
      <c r="O241" s="8"/>
      <c r="P241" s="9"/>
      <c r="Q241" s="8"/>
      <c r="R241" s="9"/>
      <c r="S241" s="8"/>
      <c r="T241" s="7">
        <f t="shared" ref="T241:T247" si="305">(O241+Q241)*K241</f>
        <v>0</v>
      </c>
      <c r="U241" s="7">
        <f t="shared" ref="U241:U247" si="306">S241*K241</f>
        <v>0</v>
      </c>
      <c r="V241" s="7">
        <f t="shared" ref="V241:V247" si="307">(O241*P241)+(Q241*R241)</f>
        <v>0</v>
      </c>
      <c r="W241" s="11">
        <f t="shared" ref="W241:W247" si="308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309">IF(H242="t",G242-F242+1,ROUND((G242-F242)/30.4,0))</f>
        <v>0</v>
      </c>
      <c r="J242" s="6"/>
      <c r="K242" s="91">
        <f t="shared" si="303"/>
        <v>0</v>
      </c>
      <c r="L242" s="92">
        <f t="shared" ref="L242:L247" si="310">IF(H242="t",J242/30*I242,J242*I242)</f>
        <v>0</v>
      </c>
      <c r="M242" s="93">
        <v>0.26150000000000001</v>
      </c>
      <c r="N242" s="7">
        <f t="shared" si="304"/>
        <v>0</v>
      </c>
      <c r="O242" s="8"/>
      <c r="P242" s="9"/>
      <c r="Q242" s="8"/>
      <c r="R242" s="9"/>
      <c r="S242" s="8"/>
      <c r="T242" s="7">
        <f t="shared" si="305"/>
        <v>0</v>
      </c>
      <c r="U242" s="7">
        <f t="shared" si="306"/>
        <v>0</v>
      </c>
      <c r="V242" s="7">
        <f t="shared" si="307"/>
        <v>0</v>
      </c>
      <c r="W242" s="11">
        <f t="shared" si="308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309"/>
        <v>0</v>
      </c>
      <c r="J243" s="6"/>
      <c r="K243" s="91">
        <f t="shared" si="303"/>
        <v>0</v>
      </c>
      <c r="L243" s="92">
        <f t="shared" si="310"/>
        <v>0</v>
      </c>
      <c r="M243" s="93">
        <v>0.26150000000000001</v>
      </c>
      <c r="N243" s="7">
        <f t="shared" si="304"/>
        <v>0</v>
      </c>
      <c r="O243" s="8"/>
      <c r="P243" s="9"/>
      <c r="Q243" s="8"/>
      <c r="R243" s="9"/>
      <c r="S243" s="8"/>
      <c r="T243" s="7">
        <f t="shared" si="305"/>
        <v>0</v>
      </c>
      <c r="U243" s="7">
        <f t="shared" si="306"/>
        <v>0</v>
      </c>
      <c r="V243" s="7">
        <f t="shared" si="307"/>
        <v>0</v>
      </c>
      <c r="W243" s="11">
        <f t="shared" si="308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ref="I244" si="311">IF(H244="t",G244-F244+1,ROUND((G244-F244)/30.4,0))</f>
        <v>0</v>
      </c>
      <c r="J244" s="6"/>
      <c r="K244" s="91">
        <f t="shared" ref="K244" si="312">J244/30</f>
        <v>0</v>
      </c>
      <c r="L244" s="92">
        <f t="shared" ref="L244" si="313">IF(H244="t",J244/30*I244,J244*I244)</f>
        <v>0</v>
      </c>
      <c r="M244" s="93">
        <v>0.26150000000000001</v>
      </c>
      <c r="N244" s="7">
        <f t="shared" si="304"/>
        <v>0</v>
      </c>
      <c r="O244" s="8"/>
      <c r="P244" s="9"/>
      <c r="Q244" s="8"/>
      <c r="R244" s="9"/>
      <c r="S244" s="8"/>
      <c r="T244" s="7">
        <f t="shared" si="305"/>
        <v>0</v>
      </c>
      <c r="U244" s="7">
        <f t="shared" ref="U244" si="314">S244*K244</f>
        <v>0</v>
      </c>
      <c r="V244" s="7">
        <f t="shared" si="307"/>
        <v>0</v>
      </c>
      <c r="W244" s="11">
        <f t="shared" si="308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309"/>
        <v>0</v>
      </c>
      <c r="J245" s="6"/>
      <c r="K245" s="91">
        <f t="shared" si="303"/>
        <v>0</v>
      </c>
      <c r="L245" s="92">
        <f t="shared" si="310"/>
        <v>0</v>
      </c>
      <c r="M245" s="93">
        <v>0.26150000000000001</v>
      </c>
      <c r="N245" s="7">
        <f t="shared" si="304"/>
        <v>0</v>
      </c>
      <c r="O245" s="8"/>
      <c r="P245" s="9"/>
      <c r="Q245" s="8"/>
      <c r="R245" s="9"/>
      <c r="S245" s="8"/>
      <c r="T245" s="7">
        <f t="shared" si="305"/>
        <v>0</v>
      </c>
      <c r="U245" s="7">
        <f t="shared" si="306"/>
        <v>0</v>
      </c>
      <c r="V245" s="7">
        <f t="shared" si="307"/>
        <v>0</v>
      </c>
      <c r="W245" s="11">
        <f t="shared" si="308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309"/>
        <v>0</v>
      </c>
      <c r="J246" s="6"/>
      <c r="K246" s="91">
        <f t="shared" si="303"/>
        <v>0</v>
      </c>
      <c r="L246" s="92">
        <f t="shared" si="310"/>
        <v>0</v>
      </c>
      <c r="M246" s="93">
        <v>0.26150000000000001</v>
      </c>
      <c r="N246" s="7">
        <f t="shared" si="304"/>
        <v>0</v>
      </c>
      <c r="O246" s="8"/>
      <c r="P246" s="9"/>
      <c r="Q246" s="8"/>
      <c r="R246" s="9"/>
      <c r="S246" s="8"/>
      <c r="T246" s="7">
        <f t="shared" si="305"/>
        <v>0</v>
      </c>
      <c r="U246" s="7">
        <f t="shared" si="306"/>
        <v>0</v>
      </c>
      <c r="V246" s="7">
        <f t="shared" si="307"/>
        <v>0</v>
      </c>
      <c r="W246" s="11">
        <f t="shared" si="308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309"/>
        <v>0</v>
      </c>
      <c r="J247" s="6"/>
      <c r="K247" s="91">
        <f t="shared" si="303"/>
        <v>0</v>
      </c>
      <c r="L247" s="92">
        <f t="shared" si="310"/>
        <v>0</v>
      </c>
      <c r="M247" s="93">
        <v>0.26150000000000001</v>
      </c>
      <c r="N247" s="7">
        <f t="shared" si="304"/>
        <v>0</v>
      </c>
      <c r="O247" s="8"/>
      <c r="P247" s="9"/>
      <c r="Q247" s="8"/>
      <c r="R247" s="9"/>
      <c r="S247" s="8"/>
      <c r="T247" s="7">
        <f t="shared" si="305"/>
        <v>0</v>
      </c>
      <c r="U247" s="7">
        <f t="shared" si="306"/>
        <v>0</v>
      </c>
      <c r="V247" s="7">
        <f t="shared" si="307"/>
        <v>0</v>
      </c>
      <c r="W247" s="11">
        <f t="shared" si="308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315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316">L250*M250</f>
        <v>0</v>
      </c>
      <c r="O250" s="8"/>
      <c r="P250" s="9"/>
      <c r="Q250" s="8"/>
      <c r="R250" s="9"/>
      <c r="S250" s="8"/>
      <c r="T250" s="7">
        <f t="shared" ref="T250:T256" si="317">(O250+Q250)*K250</f>
        <v>0</v>
      </c>
      <c r="U250" s="7">
        <f t="shared" ref="U250:U256" si="318">S250*K250</f>
        <v>0</v>
      </c>
      <c r="V250" s="7">
        <f t="shared" ref="V250:V256" si="319">(O250*P250)+(Q250*R250)</f>
        <v>0</v>
      </c>
      <c r="W250" s="11">
        <f t="shared" ref="W250:W256" si="320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321">IF(H251="t",G251-F251+1,ROUND((G251-F251)/30.4,0))</f>
        <v>0</v>
      </c>
      <c r="J251" s="6"/>
      <c r="K251" s="91">
        <f t="shared" si="315"/>
        <v>0</v>
      </c>
      <c r="L251" s="92">
        <f t="shared" ref="L251:L256" si="322">IF(H251="t",J251/30*I251,J251*I251)</f>
        <v>0</v>
      </c>
      <c r="M251" s="93">
        <v>0.26150000000000001</v>
      </c>
      <c r="N251" s="7">
        <f t="shared" si="316"/>
        <v>0</v>
      </c>
      <c r="O251" s="8"/>
      <c r="P251" s="9"/>
      <c r="Q251" s="8"/>
      <c r="R251" s="9"/>
      <c r="S251" s="8"/>
      <c r="T251" s="7">
        <f t="shared" si="317"/>
        <v>0</v>
      </c>
      <c r="U251" s="7">
        <f t="shared" si="318"/>
        <v>0</v>
      </c>
      <c r="V251" s="7">
        <f t="shared" si="319"/>
        <v>0</v>
      </c>
      <c r="W251" s="11">
        <f t="shared" si="320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321"/>
        <v>0</v>
      </c>
      <c r="J252" s="6"/>
      <c r="K252" s="91">
        <f t="shared" si="315"/>
        <v>0</v>
      </c>
      <c r="L252" s="92">
        <f t="shared" si="322"/>
        <v>0</v>
      </c>
      <c r="M252" s="93">
        <v>0.26150000000000001</v>
      </c>
      <c r="N252" s="7">
        <f t="shared" si="316"/>
        <v>0</v>
      </c>
      <c r="O252" s="8"/>
      <c r="P252" s="9"/>
      <c r="Q252" s="8"/>
      <c r="R252" s="9"/>
      <c r="S252" s="8"/>
      <c r="T252" s="7">
        <f t="shared" si="317"/>
        <v>0</v>
      </c>
      <c r="U252" s="7">
        <f t="shared" si="318"/>
        <v>0</v>
      </c>
      <c r="V252" s="7">
        <f t="shared" si="319"/>
        <v>0</v>
      </c>
      <c r="W252" s="11">
        <f t="shared" si="320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ref="I253" si="323">IF(H253="t",G253-F253+1,ROUND((G253-F253)/30.4,0))</f>
        <v>0</v>
      </c>
      <c r="J253" s="6"/>
      <c r="K253" s="91">
        <f t="shared" ref="K253" si="324">J253/30</f>
        <v>0</v>
      </c>
      <c r="L253" s="92">
        <f t="shared" ref="L253" si="325">IF(H253="t",J253/30*I253,J253*I253)</f>
        <v>0</v>
      </c>
      <c r="M253" s="93">
        <v>0.26150000000000001</v>
      </c>
      <c r="N253" s="7">
        <f t="shared" si="316"/>
        <v>0</v>
      </c>
      <c r="O253" s="8"/>
      <c r="P253" s="9"/>
      <c r="Q253" s="8"/>
      <c r="R253" s="9"/>
      <c r="S253" s="8"/>
      <c r="T253" s="7">
        <f t="shared" si="317"/>
        <v>0</v>
      </c>
      <c r="U253" s="7">
        <f t="shared" ref="U253" si="326">S253*K253</f>
        <v>0</v>
      </c>
      <c r="V253" s="7">
        <f t="shared" si="319"/>
        <v>0</v>
      </c>
      <c r="W253" s="11">
        <f t="shared" si="320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321"/>
        <v>0</v>
      </c>
      <c r="J254" s="6"/>
      <c r="K254" s="91">
        <f t="shared" si="315"/>
        <v>0</v>
      </c>
      <c r="L254" s="92">
        <f t="shared" si="322"/>
        <v>0</v>
      </c>
      <c r="M254" s="93">
        <v>0.26150000000000001</v>
      </c>
      <c r="N254" s="7">
        <f t="shared" si="316"/>
        <v>0</v>
      </c>
      <c r="O254" s="8"/>
      <c r="P254" s="9"/>
      <c r="Q254" s="8"/>
      <c r="R254" s="9"/>
      <c r="S254" s="8"/>
      <c r="T254" s="7">
        <f t="shared" si="317"/>
        <v>0</v>
      </c>
      <c r="U254" s="7">
        <f t="shared" si="318"/>
        <v>0</v>
      </c>
      <c r="V254" s="7">
        <f t="shared" si="319"/>
        <v>0</v>
      </c>
      <c r="W254" s="11">
        <f t="shared" si="320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321"/>
        <v>0</v>
      </c>
      <c r="J255" s="6"/>
      <c r="K255" s="91">
        <f t="shared" si="315"/>
        <v>0</v>
      </c>
      <c r="L255" s="92">
        <f t="shared" si="322"/>
        <v>0</v>
      </c>
      <c r="M255" s="93">
        <v>0.26150000000000001</v>
      </c>
      <c r="N255" s="7">
        <f t="shared" si="316"/>
        <v>0</v>
      </c>
      <c r="O255" s="8"/>
      <c r="P255" s="9"/>
      <c r="Q255" s="8"/>
      <c r="R255" s="9"/>
      <c r="S255" s="8"/>
      <c r="T255" s="7">
        <f t="shared" si="317"/>
        <v>0</v>
      </c>
      <c r="U255" s="7">
        <f t="shared" si="318"/>
        <v>0</v>
      </c>
      <c r="V255" s="7">
        <f t="shared" si="319"/>
        <v>0</v>
      </c>
      <c r="W255" s="11">
        <f t="shared" si="320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321"/>
        <v>0</v>
      </c>
      <c r="J256" s="6"/>
      <c r="K256" s="91">
        <f t="shared" si="315"/>
        <v>0</v>
      </c>
      <c r="L256" s="92">
        <f t="shared" si="322"/>
        <v>0</v>
      </c>
      <c r="M256" s="93">
        <v>0.26150000000000001</v>
      </c>
      <c r="N256" s="7">
        <f t="shared" si="316"/>
        <v>0</v>
      </c>
      <c r="O256" s="8"/>
      <c r="P256" s="9"/>
      <c r="Q256" s="8"/>
      <c r="R256" s="9"/>
      <c r="S256" s="8"/>
      <c r="T256" s="7">
        <f t="shared" si="317"/>
        <v>0</v>
      </c>
      <c r="U256" s="7">
        <f t="shared" si="318"/>
        <v>0</v>
      </c>
      <c r="V256" s="7">
        <f t="shared" si="319"/>
        <v>0</v>
      </c>
      <c r="W256" s="11">
        <f t="shared" si="320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327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328">L259*M259</f>
        <v>0</v>
      </c>
      <c r="O259" s="8"/>
      <c r="P259" s="9"/>
      <c r="Q259" s="8"/>
      <c r="R259" s="9"/>
      <c r="S259" s="8"/>
      <c r="T259" s="7">
        <f t="shared" ref="T259:T265" si="329">(O259+Q259)*K259</f>
        <v>0</v>
      </c>
      <c r="U259" s="7">
        <f t="shared" ref="U259:U265" si="330">S259*K259</f>
        <v>0</v>
      </c>
      <c r="V259" s="7">
        <f t="shared" ref="V259:V265" si="331">(O259*P259)+(Q259*R259)</f>
        <v>0</v>
      </c>
      <c r="W259" s="11">
        <f t="shared" ref="W259:W265" si="332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333">IF(H260="t",G260-F260+1,ROUND((G260-F260)/30.4,0))</f>
        <v>0</v>
      </c>
      <c r="J260" s="6"/>
      <c r="K260" s="91">
        <f t="shared" si="327"/>
        <v>0</v>
      </c>
      <c r="L260" s="92">
        <f t="shared" ref="L260:L265" si="334">IF(H260="t",J260/30*I260,J260*I260)</f>
        <v>0</v>
      </c>
      <c r="M260" s="93">
        <v>0.26150000000000001</v>
      </c>
      <c r="N260" s="7">
        <f t="shared" si="328"/>
        <v>0</v>
      </c>
      <c r="O260" s="8"/>
      <c r="P260" s="9"/>
      <c r="Q260" s="8"/>
      <c r="R260" s="9"/>
      <c r="S260" s="8"/>
      <c r="T260" s="7">
        <f t="shared" si="329"/>
        <v>0</v>
      </c>
      <c r="U260" s="7">
        <f t="shared" si="330"/>
        <v>0</v>
      </c>
      <c r="V260" s="7">
        <f t="shared" si="331"/>
        <v>0</v>
      </c>
      <c r="W260" s="11">
        <f t="shared" si="332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ref="I261" si="335">IF(H261="t",G261-F261+1,ROUND((G261-F261)/30.4,0))</f>
        <v>0</v>
      </c>
      <c r="J261" s="6"/>
      <c r="K261" s="91">
        <f t="shared" ref="K261" si="336">J261/30</f>
        <v>0</v>
      </c>
      <c r="L261" s="92">
        <f t="shared" ref="L261" si="337">IF(H261="t",J261/30*I261,J261*I261)</f>
        <v>0</v>
      </c>
      <c r="M261" s="93">
        <v>0.26150000000000001</v>
      </c>
      <c r="N261" s="7">
        <f t="shared" si="328"/>
        <v>0</v>
      </c>
      <c r="O261" s="8"/>
      <c r="P261" s="9"/>
      <c r="Q261" s="8"/>
      <c r="R261" s="9"/>
      <c r="S261" s="8"/>
      <c r="T261" s="7">
        <f t="shared" si="329"/>
        <v>0</v>
      </c>
      <c r="U261" s="7">
        <f t="shared" ref="U261" si="338">S261*K261</f>
        <v>0</v>
      </c>
      <c r="V261" s="7">
        <f t="shared" si="331"/>
        <v>0</v>
      </c>
      <c r="W261" s="11">
        <f t="shared" si="332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333"/>
        <v>0</v>
      </c>
      <c r="J262" s="6"/>
      <c r="K262" s="91">
        <f t="shared" si="327"/>
        <v>0</v>
      </c>
      <c r="L262" s="92">
        <f t="shared" si="334"/>
        <v>0</v>
      </c>
      <c r="M262" s="93">
        <v>0.26150000000000001</v>
      </c>
      <c r="N262" s="7">
        <f t="shared" si="328"/>
        <v>0</v>
      </c>
      <c r="O262" s="8"/>
      <c r="P262" s="9"/>
      <c r="Q262" s="8"/>
      <c r="R262" s="9"/>
      <c r="S262" s="8"/>
      <c r="T262" s="7">
        <f t="shared" si="329"/>
        <v>0</v>
      </c>
      <c r="U262" s="7">
        <f t="shared" si="330"/>
        <v>0</v>
      </c>
      <c r="V262" s="7">
        <f t="shared" si="331"/>
        <v>0</v>
      </c>
      <c r="W262" s="11">
        <f t="shared" si="332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333"/>
        <v>0</v>
      </c>
      <c r="J263" s="6"/>
      <c r="K263" s="91">
        <f t="shared" si="327"/>
        <v>0</v>
      </c>
      <c r="L263" s="92">
        <f t="shared" si="334"/>
        <v>0</v>
      </c>
      <c r="M263" s="93">
        <v>0.26150000000000001</v>
      </c>
      <c r="N263" s="7">
        <f t="shared" si="328"/>
        <v>0</v>
      </c>
      <c r="O263" s="8"/>
      <c r="P263" s="9"/>
      <c r="Q263" s="8"/>
      <c r="R263" s="9"/>
      <c r="S263" s="8"/>
      <c r="T263" s="7">
        <f t="shared" si="329"/>
        <v>0</v>
      </c>
      <c r="U263" s="7">
        <f t="shared" si="330"/>
        <v>0</v>
      </c>
      <c r="V263" s="7">
        <f t="shared" si="331"/>
        <v>0</v>
      </c>
      <c r="W263" s="11">
        <f t="shared" si="332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333"/>
        <v>0</v>
      </c>
      <c r="J264" s="6"/>
      <c r="K264" s="91">
        <f t="shared" si="327"/>
        <v>0</v>
      </c>
      <c r="L264" s="92">
        <f t="shared" si="334"/>
        <v>0</v>
      </c>
      <c r="M264" s="93">
        <v>0.26150000000000001</v>
      </c>
      <c r="N264" s="7">
        <f t="shared" si="328"/>
        <v>0</v>
      </c>
      <c r="O264" s="8"/>
      <c r="P264" s="9"/>
      <c r="Q264" s="8"/>
      <c r="R264" s="9"/>
      <c r="S264" s="8"/>
      <c r="T264" s="7">
        <f t="shared" si="329"/>
        <v>0</v>
      </c>
      <c r="U264" s="7">
        <f t="shared" si="330"/>
        <v>0</v>
      </c>
      <c r="V264" s="7">
        <f t="shared" si="331"/>
        <v>0</v>
      </c>
      <c r="W264" s="11">
        <f t="shared" si="332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333"/>
        <v>0</v>
      </c>
      <c r="J265" s="6"/>
      <c r="K265" s="91">
        <f t="shared" si="327"/>
        <v>0</v>
      </c>
      <c r="L265" s="92">
        <f t="shared" si="334"/>
        <v>0</v>
      </c>
      <c r="M265" s="93">
        <v>0.26150000000000001</v>
      </c>
      <c r="N265" s="7">
        <f t="shared" si="328"/>
        <v>0</v>
      </c>
      <c r="O265" s="8"/>
      <c r="P265" s="9"/>
      <c r="Q265" s="8"/>
      <c r="R265" s="9"/>
      <c r="S265" s="8"/>
      <c r="T265" s="7">
        <f t="shared" si="329"/>
        <v>0</v>
      </c>
      <c r="U265" s="7">
        <f t="shared" si="330"/>
        <v>0</v>
      </c>
      <c r="V265" s="7">
        <f t="shared" si="331"/>
        <v>0</v>
      </c>
      <c r="W265" s="11">
        <f t="shared" si="332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339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340">L268*M268</f>
        <v>0</v>
      </c>
      <c r="O268" s="8"/>
      <c r="P268" s="9"/>
      <c r="Q268" s="8"/>
      <c r="R268" s="9"/>
      <c r="S268" s="8"/>
      <c r="T268" s="7">
        <f t="shared" ref="T268:T274" si="341">(O268+Q268)*K268</f>
        <v>0</v>
      </c>
      <c r="U268" s="7">
        <f t="shared" ref="U268:U274" si="342">S268*K268</f>
        <v>0</v>
      </c>
      <c r="V268" s="7">
        <f t="shared" ref="V268:V274" si="343">(O268*P268)+(Q268*R268)</f>
        <v>0</v>
      </c>
      <c r="W268" s="11">
        <f t="shared" ref="W268:W274" si="344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345">IF(H269="t",G269-F269+1,ROUND((G269-F269)/30.4,0))</f>
        <v>0</v>
      </c>
      <c r="J269" s="6"/>
      <c r="K269" s="91">
        <f t="shared" si="339"/>
        <v>0</v>
      </c>
      <c r="L269" s="92">
        <f t="shared" ref="L269:L274" si="346">IF(H269="t",J269/30*I269,J269*I269)</f>
        <v>0</v>
      </c>
      <c r="M269" s="93">
        <v>0.26150000000000001</v>
      </c>
      <c r="N269" s="7">
        <f t="shared" si="340"/>
        <v>0</v>
      </c>
      <c r="O269" s="8"/>
      <c r="P269" s="9"/>
      <c r="Q269" s="8"/>
      <c r="R269" s="9"/>
      <c r="S269" s="8"/>
      <c r="T269" s="7">
        <f t="shared" si="341"/>
        <v>0</v>
      </c>
      <c r="U269" s="7">
        <f t="shared" si="342"/>
        <v>0</v>
      </c>
      <c r="V269" s="7">
        <f t="shared" si="343"/>
        <v>0</v>
      </c>
      <c r="W269" s="11">
        <f t="shared" si="344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345"/>
        <v>0</v>
      </c>
      <c r="J270" s="6"/>
      <c r="K270" s="91">
        <f t="shared" si="339"/>
        <v>0</v>
      </c>
      <c r="L270" s="92">
        <f t="shared" si="346"/>
        <v>0</v>
      </c>
      <c r="M270" s="93">
        <v>0.26150000000000001</v>
      </c>
      <c r="N270" s="7">
        <f t="shared" si="340"/>
        <v>0</v>
      </c>
      <c r="O270" s="8"/>
      <c r="P270" s="9"/>
      <c r="Q270" s="8"/>
      <c r="R270" s="9"/>
      <c r="S270" s="8"/>
      <c r="T270" s="7">
        <f t="shared" si="341"/>
        <v>0</v>
      </c>
      <c r="U270" s="7">
        <f t="shared" si="342"/>
        <v>0</v>
      </c>
      <c r="V270" s="7">
        <f t="shared" si="343"/>
        <v>0</v>
      </c>
      <c r="W270" s="11">
        <f t="shared" si="344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ref="I271" si="347">IF(H271="t",G271-F271+1,ROUND((G271-F271)/30.4,0))</f>
        <v>0</v>
      </c>
      <c r="J271" s="6"/>
      <c r="K271" s="91">
        <f t="shared" ref="K271" si="348">J271/30</f>
        <v>0</v>
      </c>
      <c r="L271" s="92">
        <f t="shared" ref="L271" si="349">IF(H271="t",J271/30*I271,J271*I271)</f>
        <v>0</v>
      </c>
      <c r="M271" s="93">
        <v>0.26150000000000001</v>
      </c>
      <c r="N271" s="7">
        <f t="shared" si="340"/>
        <v>0</v>
      </c>
      <c r="O271" s="8"/>
      <c r="P271" s="9"/>
      <c r="Q271" s="8"/>
      <c r="R271" s="9"/>
      <c r="S271" s="8"/>
      <c r="T271" s="7">
        <f t="shared" si="341"/>
        <v>0</v>
      </c>
      <c r="U271" s="7">
        <f t="shared" ref="U271" si="350">S271*K271</f>
        <v>0</v>
      </c>
      <c r="V271" s="7">
        <f t="shared" si="343"/>
        <v>0</v>
      </c>
      <c r="W271" s="11">
        <f t="shared" si="344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345"/>
        <v>0</v>
      </c>
      <c r="J272" s="6"/>
      <c r="K272" s="91">
        <f t="shared" si="339"/>
        <v>0</v>
      </c>
      <c r="L272" s="92">
        <f t="shared" si="346"/>
        <v>0</v>
      </c>
      <c r="M272" s="93">
        <v>0.26150000000000001</v>
      </c>
      <c r="N272" s="7">
        <f t="shared" si="340"/>
        <v>0</v>
      </c>
      <c r="O272" s="8"/>
      <c r="P272" s="9"/>
      <c r="Q272" s="8"/>
      <c r="R272" s="9"/>
      <c r="S272" s="8"/>
      <c r="T272" s="7">
        <f t="shared" si="341"/>
        <v>0</v>
      </c>
      <c r="U272" s="7">
        <f t="shared" si="342"/>
        <v>0</v>
      </c>
      <c r="V272" s="7">
        <f t="shared" si="343"/>
        <v>0</v>
      </c>
      <c r="W272" s="11">
        <f t="shared" si="344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345"/>
        <v>0</v>
      </c>
      <c r="J273" s="6"/>
      <c r="K273" s="91">
        <f t="shared" si="339"/>
        <v>0</v>
      </c>
      <c r="L273" s="92">
        <f t="shared" si="346"/>
        <v>0</v>
      </c>
      <c r="M273" s="93">
        <v>0.26150000000000001</v>
      </c>
      <c r="N273" s="7">
        <f t="shared" si="340"/>
        <v>0</v>
      </c>
      <c r="O273" s="8"/>
      <c r="P273" s="9"/>
      <c r="Q273" s="8"/>
      <c r="R273" s="9"/>
      <c r="S273" s="8"/>
      <c r="T273" s="7">
        <f t="shared" si="341"/>
        <v>0</v>
      </c>
      <c r="U273" s="7">
        <f t="shared" si="342"/>
        <v>0</v>
      </c>
      <c r="V273" s="7">
        <f t="shared" si="343"/>
        <v>0</v>
      </c>
      <c r="W273" s="11">
        <f t="shared" si="344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345"/>
        <v>0</v>
      </c>
      <c r="J274" s="6"/>
      <c r="K274" s="91">
        <f t="shared" si="339"/>
        <v>0</v>
      </c>
      <c r="L274" s="92">
        <f t="shared" si="346"/>
        <v>0</v>
      </c>
      <c r="M274" s="93">
        <v>0.26150000000000001</v>
      </c>
      <c r="N274" s="7">
        <f t="shared" si="340"/>
        <v>0</v>
      </c>
      <c r="O274" s="8"/>
      <c r="P274" s="9"/>
      <c r="Q274" s="8"/>
      <c r="R274" s="9"/>
      <c r="S274" s="8"/>
      <c r="T274" s="7">
        <f t="shared" si="341"/>
        <v>0</v>
      </c>
      <c r="U274" s="7">
        <f t="shared" si="342"/>
        <v>0</v>
      </c>
      <c r="V274" s="7">
        <f t="shared" si="343"/>
        <v>0</v>
      </c>
      <c r="W274" s="11">
        <f t="shared" si="344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351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352">L277*M277</f>
        <v>0</v>
      </c>
      <c r="O277" s="8"/>
      <c r="P277" s="9"/>
      <c r="Q277" s="8"/>
      <c r="R277" s="9"/>
      <c r="S277" s="8"/>
      <c r="T277" s="7">
        <f t="shared" ref="T277:T283" si="353">(O277+Q277)*K277</f>
        <v>0</v>
      </c>
      <c r="U277" s="7">
        <f t="shared" ref="U277:U283" si="354">S277*K277</f>
        <v>0</v>
      </c>
      <c r="V277" s="7">
        <f t="shared" ref="V277:V283" si="355">(O277*P277)+(Q277*R277)</f>
        <v>0</v>
      </c>
      <c r="W277" s="11">
        <f t="shared" ref="W277:W283" si="356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357">IF(H278="t",G278-F278+1,ROUND((G278-F278)/30.4,0))</f>
        <v>0</v>
      </c>
      <c r="J278" s="6"/>
      <c r="K278" s="91">
        <f t="shared" si="351"/>
        <v>0</v>
      </c>
      <c r="L278" s="92">
        <f t="shared" ref="L278:L283" si="358">IF(H278="t",J278/30*I278,J278*I278)</f>
        <v>0</v>
      </c>
      <c r="M278" s="93">
        <v>0.26150000000000001</v>
      </c>
      <c r="N278" s="7">
        <f t="shared" si="352"/>
        <v>0</v>
      </c>
      <c r="O278" s="8"/>
      <c r="P278" s="9"/>
      <c r="Q278" s="8"/>
      <c r="R278" s="9"/>
      <c r="S278" s="8"/>
      <c r="T278" s="7">
        <f t="shared" si="353"/>
        <v>0</v>
      </c>
      <c r="U278" s="7">
        <f t="shared" si="354"/>
        <v>0</v>
      </c>
      <c r="V278" s="7">
        <f t="shared" si="355"/>
        <v>0</v>
      </c>
      <c r="W278" s="11">
        <f t="shared" si="356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357"/>
        <v>0</v>
      </c>
      <c r="J279" s="6"/>
      <c r="K279" s="91">
        <f t="shared" si="351"/>
        <v>0</v>
      </c>
      <c r="L279" s="92">
        <f t="shared" si="358"/>
        <v>0</v>
      </c>
      <c r="M279" s="93">
        <v>0.26150000000000001</v>
      </c>
      <c r="N279" s="7">
        <f t="shared" si="352"/>
        <v>0</v>
      </c>
      <c r="O279" s="8"/>
      <c r="P279" s="9"/>
      <c r="Q279" s="8"/>
      <c r="R279" s="9"/>
      <c r="S279" s="8"/>
      <c r="T279" s="7">
        <f t="shared" si="353"/>
        <v>0</v>
      </c>
      <c r="U279" s="7">
        <f t="shared" si="354"/>
        <v>0</v>
      </c>
      <c r="V279" s="7">
        <f t="shared" si="355"/>
        <v>0</v>
      </c>
      <c r="W279" s="11">
        <f t="shared" si="356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ref="I280" si="359">IF(H280="t",G280-F280+1,ROUND((G280-F280)/30.4,0))</f>
        <v>0</v>
      </c>
      <c r="J280" s="6"/>
      <c r="K280" s="91">
        <f t="shared" ref="K280" si="360">J280/30</f>
        <v>0</v>
      </c>
      <c r="L280" s="92">
        <f t="shared" ref="L280" si="361">IF(H280="t",J280/30*I280,J280*I280)</f>
        <v>0</v>
      </c>
      <c r="M280" s="93">
        <v>0.26150000000000001</v>
      </c>
      <c r="N280" s="7">
        <f t="shared" si="352"/>
        <v>0</v>
      </c>
      <c r="O280" s="8"/>
      <c r="P280" s="9"/>
      <c r="Q280" s="8"/>
      <c r="R280" s="9"/>
      <c r="S280" s="8"/>
      <c r="T280" s="7">
        <f t="shared" si="353"/>
        <v>0</v>
      </c>
      <c r="U280" s="7">
        <f t="shared" ref="U280" si="362">S280*K280</f>
        <v>0</v>
      </c>
      <c r="V280" s="7">
        <f t="shared" si="355"/>
        <v>0</v>
      </c>
      <c r="W280" s="11">
        <f t="shared" si="356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357"/>
        <v>0</v>
      </c>
      <c r="J281" s="6"/>
      <c r="K281" s="91">
        <f t="shared" si="351"/>
        <v>0</v>
      </c>
      <c r="L281" s="92">
        <f t="shared" si="358"/>
        <v>0</v>
      </c>
      <c r="M281" s="93">
        <v>0.26150000000000001</v>
      </c>
      <c r="N281" s="7">
        <f t="shared" si="352"/>
        <v>0</v>
      </c>
      <c r="O281" s="8"/>
      <c r="P281" s="9"/>
      <c r="Q281" s="8"/>
      <c r="R281" s="9"/>
      <c r="S281" s="8"/>
      <c r="T281" s="7">
        <f t="shared" si="353"/>
        <v>0</v>
      </c>
      <c r="U281" s="7">
        <f t="shared" si="354"/>
        <v>0</v>
      </c>
      <c r="V281" s="7">
        <f t="shared" si="355"/>
        <v>0</v>
      </c>
      <c r="W281" s="11">
        <f t="shared" si="356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357"/>
        <v>0</v>
      </c>
      <c r="J282" s="6"/>
      <c r="K282" s="91">
        <f t="shared" si="351"/>
        <v>0</v>
      </c>
      <c r="L282" s="92">
        <f t="shared" si="358"/>
        <v>0</v>
      </c>
      <c r="M282" s="93">
        <v>0.26150000000000001</v>
      </c>
      <c r="N282" s="7">
        <f t="shared" si="352"/>
        <v>0</v>
      </c>
      <c r="O282" s="8"/>
      <c r="P282" s="9"/>
      <c r="Q282" s="8"/>
      <c r="R282" s="9"/>
      <c r="S282" s="8"/>
      <c r="T282" s="7">
        <f t="shared" si="353"/>
        <v>0</v>
      </c>
      <c r="U282" s="7">
        <f t="shared" si="354"/>
        <v>0</v>
      </c>
      <c r="V282" s="7">
        <f t="shared" si="355"/>
        <v>0</v>
      </c>
      <c r="W282" s="11">
        <f t="shared" si="356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357"/>
        <v>0</v>
      </c>
      <c r="J283" s="6"/>
      <c r="K283" s="91">
        <f t="shared" si="351"/>
        <v>0</v>
      </c>
      <c r="L283" s="92">
        <f t="shared" si="358"/>
        <v>0</v>
      </c>
      <c r="M283" s="93">
        <v>0.26150000000000001</v>
      </c>
      <c r="N283" s="7">
        <f t="shared" si="352"/>
        <v>0</v>
      </c>
      <c r="O283" s="8"/>
      <c r="P283" s="9"/>
      <c r="Q283" s="8"/>
      <c r="R283" s="9"/>
      <c r="S283" s="8"/>
      <c r="T283" s="7">
        <f t="shared" si="353"/>
        <v>0</v>
      </c>
      <c r="U283" s="7">
        <f t="shared" si="354"/>
        <v>0</v>
      </c>
      <c r="V283" s="7">
        <f t="shared" si="355"/>
        <v>0</v>
      </c>
      <c r="W283" s="11">
        <f t="shared" si="356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363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364">L286*M286</f>
        <v>0</v>
      </c>
      <c r="O286" s="8"/>
      <c r="P286" s="9"/>
      <c r="Q286" s="8"/>
      <c r="R286" s="9"/>
      <c r="S286" s="8"/>
      <c r="T286" s="7">
        <f t="shared" ref="T286:T292" si="365">(O286+Q286)*K286</f>
        <v>0</v>
      </c>
      <c r="U286" s="7">
        <f t="shared" ref="U286:U292" si="366">S286*K286</f>
        <v>0</v>
      </c>
      <c r="V286" s="7">
        <f t="shared" ref="V286:V292" si="367">(O286*P286)+(Q286*R286)</f>
        <v>0</v>
      </c>
      <c r="W286" s="11">
        <f t="shared" ref="W286:W292" si="368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369">IF(H287="t",G287-F287+1,ROUND((G287-F287)/30.4,0))</f>
        <v>0</v>
      </c>
      <c r="J287" s="6"/>
      <c r="K287" s="91">
        <f t="shared" si="363"/>
        <v>0</v>
      </c>
      <c r="L287" s="92">
        <f t="shared" ref="L287:L292" si="370">IF(H287="t",J287/30*I287,J287*I287)</f>
        <v>0</v>
      </c>
      <c r="M287" s="93">
        <v>0.26150000000000001</v>
      </c>
      <c r="N287" s="7">
        <f t="shared" si="364"/>
        <v>0</v>
      </c>
      <c r="O287" s="8"/>
      <c r="P287" s="9"/>
      <c r="Q287" s="8"/>
      <c r="R287" s="9"/>
      <c r="S287" s="8"/>
      <c r="T287" s="7">
        <f t="shared" si="365"/>
        <v>0</v>
      </c>
      <c r="U287" s="7">
        <f t="shared" si="366"/>
        <v>0</v>
      </c>
      <c r="V287" s="7">
        <f t="shared" si="367"/>
        <v>0</v>
      </c>
      <c r="W287" s="11">
        <f t="shared" si="368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369"/>
        <v>0</v>
      </c>
      <c r="J288" s="6"/>
      <c r="K288" s="91">
        <f t="shared" si="363"/>
        <v>0</v>
      </c>
      <c r="L288" s="92">
        <f t="shared" si="370"/>
        <v>0</v>
      </c>
      <c r="M288" s="93">
        <v>0.26150000000000001</v>
      </c>
      <c r="N288" s="7">
        <f t="shared" si="364"/>
        <v>0</v>
      </c>
      <c r="O288" s="8"/>
      <c r="P288" s="9"/>
      <c r="Q288" s="8"/>
      <c r="R288" s="9"/>
      <c r="S288" s="8"/>
      <c r="T288" s="7">
        <f t="shared" si="365"/>
        <v>0</v>
      </c>
      <c r="U288" s="7">
        <f t="shared" si="366"/>
        <v>0</v>
      </c>
      <c r="V288" s="7">
        <f t="shared" si="367"/>
        <v>0</v>
      </c>
      <c r="W288" s="11">
        <f t="shared" si="368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ref="I289" si="371">IF(H289="t",G289-F289+1,ROUND((G289-F289)/30.4,0))</f>
        <v>0</v>
      </c>
      <c r="J289" s="6"/>
      <c r="K289" s="91">
        <f t="shared" ref="K289" si="372">J289/30</f>
        <v>0</v>
      </c>
      <c r="L289" s="92">
        <f t="shared" ref="L289" si="373">IF(H289="t",J289/30*I289,J289*I289)</f>
        <v>0</v>
      </c>
      <c r="M289" s="93">
        <v>0.26150000000000001</v>
      </c>
      <c r="N289" s="7">
        <f t="shared" si="364"/>
        <v>0</v>
      </c>
      <c r="O289" s="8"/>
      <c r="P289" s="9"/>
      <c r="Q289" s="8"/>
      <c r="R289" s="9"/>
      <c r="S289" s="8"/>
      <c r="T289" s="7">
        <f t="shared" si="365"/>
        <v>0</v>
      </c>
      <c r="U289" s="7">
        <f t="shared" ref="U289" si="374">S289*K289</f>
        <v>0</v>
      </c>
      <c r="V289" s="7">
        <f t="shared" si="367"/>
        <v>0</v>
      </c>
      <c r="W289" s="11">
        <f t="shared" si="368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369"/>
        <v>0</v>
      </c>
      <c r="J290" s="6"/>
      <c r="K290" s="91">
        <f t="shared" si="363"/>
        <v>0</v>
      </c>
      <c r="L290" s="92">
        <f t="shared" si="370"/>
        <v>0</v>
      </c>
      <c r="M290" s="93">
        <v>0.26150000000000001</v>
      </c>
      <c r="N290" s="7">
        <f t="shared" si="364"/>
        <v>0</v>
      </c>
      <c r="O290" s="8"/>
      <c r="P290" s="9"/>
      <c r="Q290" s="8"/>
      <c r="R290" s="9"/>
      <c r="S290" s="8"/>
      <c r="T290" s="7">
        <f t="shared" si="365"/>
        <v>0</v>
      </c>
      <c r="U290" s="7">
        <f t="shared" si="366"/>
        <v>0</v>
      </c>
      <c r="V290" s="7">
        <f t="shared" si="367"/>
        <v>0</v>
      </c>
      <c r="W290" s="11">
        <f t="shared" si="368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369"/>
        <v>0</v>
      </c>
      <c r="J291" s="6"/>
      <c r="K291" s="91">
        <f t="shared" si="363"/>
        <v>0</v>
      </c>
      <c r="L291" s="92">
        <f t="shared" si="370"/>
        <v>0</v>
      </c>
      <c r="M291" s="93">
        <v>0.26150000000000001</v>
      </c>
      <c r="N291" s="7">
        <f t="shared" si="364"/>
        <v>0</v>
      </c>
      <c r="O291" s="8"/>
      <c r="P291" s="9"/>
      <c r="Q291" s="8"/>
      <c r="R291" s="9"/>
      <c r="S291" s="8"/>
      <c r="T291" s="7">
        <f t="shared" si="365"/>
        <v>0</v>
      </c>
      <c r="U291" s="7">
        <f t="shared" si="366"/>
        <v>0</v>
      </c>
      <c r="V291" s="7">
        <f t="shared" si="367"/>
        <v>0</v>
      </c>
      <c r="W291" s="11">
        <f t="shared" si="368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369"/>
        <v>0</v>
      </c>
      <c r="J292" s="6"/>
      <c r="K292" s="91">
        <f t="shared" si="363"/>
        <v>0</v>
      </c>
      <c r="L292" s="92">
        <f t="shared" si="370"/>
        <v>0</v>
      </c>
      <c r="M292" s="93">
        <v>0.26150000000000001</v>
      </c>
      <c r="N292" s="7">
        <f t="shared" si="364"/>
        <v>0</v>
      </c>
      <c r="O292" s="8"/>
      <c r="P292" s="9"/>
      <c r="Q292" s="8"/>
      <c r="R292" s="9"/>
      <c r="S292" s="8"/>
      <c r="T292" s="7">
        <f t="shared" si="365"/>
        <v>0</v>
      </c>
      <c r="U292" s="7">
        <f t="shared" si="366"/>
        <v>0</v>
      </c>
      <c r="V292" s="7">
        <f t="shared" si="367"/>
        <v>0</v>
      </c>
      <c r="W292" s="11">
        <f t="shared" si="368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375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376">L295*M295</f>
        <v>0</v>
      </c>
      <c r="O295" s="8"/>
      <c r="P295" s="9"/>
      <c r="Q295" s="8"/>
      <c r="R295" s="9"/>
      <c r="S295" s="8"/>
      <c r="T295" s="7">
        <f t="shared" ref="T295:T301" si="377">(O295+Q295)*K295</f>
        <v>0</v>
      </c>
      <c r="U295" s="7">
        <f t="shared" ref="U295:U301" si="378">S295*K295</f>
        <v>0</v>
      </c>
      <c r="V295" s="7">
        <f t="shared" ref="V295:V301" si="379">(O295*P295)+(Q295*R295)</f>
        <v>0</v>
      </c>
      <c r="W295" s="11">
        <f t="shared" ref="W295:W301" si="380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381">IF(H296="t",G296-F296+1,ROUND((G296-F296)/30.4,0))</f>
        <v>0</v>
      </c>
      <c r="J296" s="6"/>
      <c r="K296" s="91">
        <f t="shared" si="375"/>
        <v>0</v>
      </c>
      <c r="L296" s="92">
        <f t="shared" ref="L296:L301" si="382">IF(H296="t",J296/30*I296,J296*I296)</f>
        <v>0</v>
      </c>
      <c r="M296" s="93">
        <v>0.26150000000000001</v>
      </c>
      <c r="N296" s="7">
        <f t="shared" si="376"/>
        <v>0</v>
      </c>
      <c r="O296" s="8"/>
      <c r="P296" s="9"/>
      <c r="Q296" s="8"/>
      <c r="R296" s="9"/>
      <c r="S296" s="8"/>
      <c r="T296" s="7">
        <f t="shared" si="377"/>
        <v>0</v>
      </c>
      <c r="U296" s="7">
        <f t="shared" si="378"/>
        <v>0</v>
      </c>
      <c r="V296" s="7">
        <f t="shared" si="379"/>
        <v>0</v>
      </c>
      <c r="W296" s="11">
        <f t="shared" si="380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381"/>
        <v>0</v>
      </c>
      <c r="J297" s="6"/>
      <c r="K297" s="91">
        <f t="shared" si="375"/>
        <v>0</v>
      </c>
      <c r="L297" s="92">
        <f t="shared" si="382"/>
        <v>0</v>
      </c>
      <c r="M297" s="93">
        <v>0.26150000000000001</v>
      </c>
      <c r="N297" s="7">
        <f t="shared" si="376"/>
        <v>0</v>
      </c>
      <c r="O297" s="8"/>
      <c r="P297" s="9"/>
      <c r="Q297" s="8"/>
      <c r="R297" s="9"/>
      <c r="S297" s="8"/>
      <c r="T297" s="7">
        <f t="shared" si="377"/>
        <v>0</v>
      </c>
      <c r="U297" s="7">
        <f t="shared" si="378"/>
        <v>0</v>
      </c>
      <c r="V297" s="7">
        <f t="shared" si="379"/>
        <v>0</v>
      </c>
      <c r="W297" s="11">
        <f t="shared" si="380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ref="I298" si="383">IF(H298="t",G298-F298+1,ROUND((G298-F298)/30.4,0))</f>
        <v>0</v>
      </c>
      <c r="J298" s="6"/>
      <c r="K298" s="91">
        <f t="shared" ref="K298" si="384">J298/30</f>
        <v>0</v>
      </c>
      <c r="L298" s="92">
        <f t="shared" ref="L298" si="385">IF(H298="t",J298/30*I298,J298*I298)</f>
        <v>0</v>
      </c>
      <c r="M298" s="93">
        <v>0.26150000000000001</v>
      </c>
      <c r="N298" s="7">
        <f t="shared" si="376"/>
        <v>0</v>
      </c>
      <c r="O298" s="8"/>
      <c r="P298" s="9"/>
      <c r="Q298" s="8"/>
      <c r="R298" s="9"/>
      <c r="S298" s="8"/>
      <c r="T298" s="7">
        <f t="shared" si="377"/>
        <v>0</v>
      </c>
      <c r="U298" s="7">
        <f t="shared" ref="U298" si="386">S298*K298</f>
        <v>0</v>
      </c>
      <c r="V298" s="7">
        <f t="shared" si="379"/>
        <v>0</v>
      </c>
      <c r="W298" s="11">
        <f t="shared" si="380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381"/>
        <v>0</v>
      </c>
      <c r="J299" s="6"/>
      <c r="K299" s="91">
        <f t="shared" si="375"/>
        <v>0</v>
      </c>
      <c r="L299" s="92">
        <f t="shared" si="382"/>
        <v>0</v>
      </c>
      <c r="M299" s="93">
        <v>0.26150000000000001</v>
      </c>
      <c r="N299" s="7">
        <f t="shared" si="376"/>
        <v>0</v>
      </c>
      <c r="O299" s="8"/>
      <c r="P299" s="9"/>
      <c r="Q299" s="8"/>
      <c r="R299" s="9"/>
      <c r="S299" s="8"/>
      <c r="T299" s="7">
        <f t="shared" si="377"/>
        <v>0</v>
      </c>
      <c r="U299" s="7">
        <f t="shared" si="378"/>
        <v>0</v>
      </c>
      <c r="V299" s="7">
        <f t="shared" si="379"/>
        <v>0</v>
      </c>
      <c r="W299" s="11">
        <f t="shared" si="380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381"/>
        <v>0</v>
      </c>
      <c r="J300" s="6"/>
      <c r="K300" s="91">
        <f t="shared" si="375"/>
        <v>0</v>
      </c>
      <c r="L300" s="92">
        <f t="shared" si="382"/>
        <v>0</v>
      </c>
      <c r="M300" s="93">
        <v>0.26150000000000001</v>
      </c>
      <c r="N300" s="7">
        <f t="shared" si="376"/>
        <v>0</v>
      </c>
      <c r="O300" s="8"/>
      <c r="P300" s="9"/>
      <c r="Q300" s="8"/>
      <c r="R300" s="9"/>
      <c r="S300" s="8"/>
      <c r="T300" s="7">
        <f t="shared" si="377"/>
        <v>0</v>
      </c>
      <c r="U300" s="7">
        <f t="shared" si="378"/>
        <v>0</v>
      </c>
      <c r="V300" s="7">
        <f t="shared" si="379"/>
        <v>0</v>
      </c>
      <c r="W300" s="11">
        <f t="shared" si="380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381"/>
        <v>0</v>
      </c>
      <c r="J301" s="6"/>
      <c r="K301" s="91">
        <f t="shared" si="375"/>
        <v>0</v>
      </c>
      <c r="L301" s="92">
        <f t="shared" si="382"/>
        <v>0</v>
      </c>
      <c r="M301" s="93">
        <v>0.26150000000000001</v>
      </c>
      <c r="N301" s="7">
        <f t="shared" si="376"/>
        <v>0</v>
      </c>
      <c r="O301" s="8"/>
      <c r="P301" s="9"/>
      <c r="Q301" s="8"/>
      <c r="R301" s="9"/>
      <c r="S301" s="8"/>
      <c r="T301" s="7">
        <f t="shared" si="377"/>
        <v>0</v>
      </c>
      <c r="U301" s="7">
        <f t="shared" si="378"/>
        <v>0</v>
      </c>
      <c r="V301" s="7">
        <f t="shared" si="379"/>
        <v>0</v>
      </c>
      <c r="W301" s="11">
        <f t="shared" si="380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387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388">L304*M304</f>
        <v>0</v>
      </c>
      <c r="O304" s="8"/>
      <c r="P304" s="9"/>
      <c r="Q304" s="8"/>
      <c r="R304" s="9"/>
      <c r="S304" s="8"/>
      <c r="T304" s="7">
        <f t="shared" ref="T304:T310" si="389">(O304+Q304)*K304</f>
        <v>0</v>
      </c>
      <c r="U304" s="7">
        <f t="shared" ref="U304:U310" si="390">S304*K304</f>
        <v>0</v>
      </c>
      <c r="V304" s="7">
        <f t="shared" ref="V304:V310" si="391">(O304*P304)+(Q304*R304)</f>
        <v>0</v>
      </c>
      <c r="W304" s="11">
        <f t="shared" ref="W304:W310" si="392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393">IF(H305="t",G305-F305+1,ROUND((G305-F305)/30.4,0))</f>
        <v>0</v>
      </c>
      <c r="J305" s="6"/>
      <c r="K305" s="91">
        <f t="shared" si="387"/>
        <v>0</v>
      </c>
      <c r="L305" s="92">
        <f t="shared" ref="L305:L310" si="394">IF(H305="t",J305/30*I305,J305*I305)</f>
        <v>0</v>
      </c>
      <c r="M305" s="93">
        <v>0.26150000000000001</v>
      </c>
      <c r="N305" s="7">
        <f t="shared" si="388"/>
        <v>0</v>
      </c>
      <c r="O305" s="8"/>
      <c r="P305" s="9"/>
      <c r="Q305" s="8"/>
      <c r="R305" s="9"/>
      <c r="S305" s="8"/>
      <c r="T305" s="7">
        <f t="shared" si="389"/>
        <v>0</v>
      </c>
      <c r="U305" s="7">
        <f t="shared" si="390"/>
        <v>0</v>
      </c>
      <c r="V305" s="7">
        <f t="shared" si="391"/>
        <v>0</v>
      </c>
      <c r="W305" s="11">
        <f t="shared" si="392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393"/>
        <v>0</v>
      </c>
      <c r="J306" s="6"/>
      <c r="K306" s="91">
        <f t="shared" si="387"/>
        <v>0</v>
      </c>
      <c r="L306" s="92">
        <f t="shared" si="394"/>
        <v>0</v>
      </c>
      <c r="M306" s="93">
        <v>0.26150000000000001</v>
      </c>
      <c r="N306" s="7">
        <f t="shared" si="388"/>
        <v>0</v>
      </c>
      <c r="O306" s="8"/>
      <c r="P306" s="9"/>
      <c r="Q306" s="8"/>
      <c r="R306" s="9"/>
      <c r="S306" s="8"/>
      <c r="T306" s="7">
        <f t="shared" si="389"/>
        <v>0</v>
      </c>
      <c r="U306" s="7">
        <f t="shared" si="390"/>
        <v>0</v>
      </c>
      <c r="V306" s="7">
        <f t="shared" si="391"/>
        <v>0</v>
      </c>
      <c r="W306" s="11">
        <f t="shared" si="392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ref="I307" si="395">IF(H307="t",G307-F307+1,ROUND((G307-F307)/30.4,0))</f>
        <v>0</v>
      </c>
      <c r="J307" s="6"/>
      <c r="K307" s="91">
        <f t="shared" ref="K307" si="396">J307/30</f>
        <v>0</v>
      </c>
      <c r="L307" s="92">
        <f t="shared" ref="L307" si="397">IF(H307="t",J307/30*I307,J307*I307)</f>
        <v>0</v>
      </c>
      <c r="M307" s="93">
        <v>0.26150000000000001</v>
      </c>
      <c r="N307" s="7">
        <f t="shared" si="388"/>
        <v>0</v>
      </c>
      <c r="O307" s="8"/>
      <c r="P307" s="9"/>
      <c r="Q307" s="8"/>
      <c r="R307" s="9"/>
      <c r="S307" s="8"/>
      <c r="T307" s="7">
        <f t="shared" si="389"/>
        <v>0</v>
      </c>
      <c r="U307" s="7">
        <f t="shared" ref="U307" si="398">S307*K307</f>
        <v>0</v>
      </c>
      <c r="V307" s="7">
        <f t="shared" si="391"/>
        <v>0</v>
      </c>
      <c r="W307" s="11">
        <f t="shared" si="392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393"/>
        <v>0</v>
      </c>
      <c r="J308" s="6"/>
      <c r="K308" s="91">
        <f t="shared" si="387"/>
        <v>0</v>
      </c>
      <c r="L308" s="92">
        <f t="shared" si="394"/>
        <v>0</v>
      </c>
      <c r="M308" s="93">
        <v>0.26150000000000001</v>
      </c>
      <c r="N308" s="7">
        <f t="shared" si="388"/>
        <v>0</v>
      </c>
      <c r="O308" s="8"/>
      <c r="P308" s="9"/>
      <c r="Q308" s="8"/>
      <c r="R308" s="9"/>
      <c r="S308" s="8"/>
      <c r="T308" s="7">
        <f t="shared" si="389"/>
        <v>0</v>
      </c>
      <c r="U308" s="7">
        <f t="shared" si="390"/>
        <v>0</v>
      </c>
      <c r="V308" s="7">
        <f t="shared" si="391"/>
        <v>0</v>
      </c>
      <c r="W308" s="11">
        <f t="shared" si="392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393"/>
        <v>0</v>
      </c>
      <c r="J309" s="6"/>
      <c r="K309" s="91">
        <f t="shared" si="387"/>
        <v>0</v>
      </c>
      <c r="L309" s="92">
        <f t="shared" si="394"/>
        <v>0</v>
      </c>
      <c r="M309" s="93">
        <v>0.26150000000000001</v>
      </c>
      <c r="N309" s="7">
        <f t="shared" si="388"/>
        <v>0</v>
      </c>
      <c r="O309" s="8"/>
      <c r="P309" s="9"/>
      <c r="Q309" s="8"/>
      <c r="R309" s="9"/>
      <c r="S309" s="8"/>
      <c r="T309" s="7">
        <f t="shared" si="389"/>
        <v>0</v>
      </c>
      <c r="U309" s="7">
        <f t="shared" si="390"/>
        <v>0</v>
      </c>
      <c r="V309" s="7">
        <f t="shared" si="391"/>
        <v>0</v>
      </c>
      <c r="W309" s="11">
        <f t="shared" si="392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393"/>
        <v>0</v>
      </c>
      <c r="J310" s="6"/>
      <c r="K310" s="91">
        <f t="shared" si="387"/>
        <v>0</v>
      </c>
      <c r="L310" s="92">
        <f t="shared" si="394"/>
        <v>0</v>
      </c>
      <c r="M310" s="93">
        <v>0.26150000000000001</v>
      </c>
      <c r="N310" s="7">
        <f t="shared" si="388"/>
        <v>0</v>
      </c>
      <c r="O310" s="8"/>
      <c r="P310" s="9"/>
      <c r="Q310" s="8"/>
      <c r="R310" s="9"/>
      <c r="S310" s="8"/>
      <c r="T310" s="7">
        <f t="shared" si="389"/>
        <v>0</v>
      </c>
      <c r="U310" s="7">
        <f t="shared" si="390"/>
        <v>0</v>
      </c>
      <c r="V310" s="7">
        <f t="shared" si="391"/>
        <v>0</v>
      </c>
      <c r="W310" s="11">
        <f t="shared" si="392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399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400">L313*M313</f>
        <v>0</v>
      </c>
      <c r="O313" s="8"/>
      <c r="P313" s="9"/>
      <c r="Q313" s="8"/>
      <c r="R313" s="9"/>
      <c r="S313" s="8"/>
      <c r="T313" s="7">
        <f t="shared" ref="T313:T319" si="401">(O313+Q313)*K313</f>
        <v>0</v>
      </c>
      <c r="U313" s="7">
        <f t="shared" ref="U313:U319" si="402">S313*K313</f>
        <v>0</v>
      </c>
      <c r="V313" s="7">
        <f t="shared" ref="V313:V319" si="403">(O313*P313)+(Q313*R313)</f>
        <v>0</v>
      </c>
      <c r="W313" s="11">
        <f t="shared" ref="W313:W319" si="404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405">IF(H314="t",G314-F314+1,ROUND((G314-F314)/30.4,0))</f>
        <v>0</v>
      </c>
      <c r="J314" s="6"/>
      <c r="K314" s="91">
        <f t="shared" si="399"/>
        <v>0</v>
      </c>
      <c r="L314" s="92">
        <f t="shared" ref="L314:L319" si="406">IF(H314="t",J314/30*I314,J314*I314)</f>
        <v>0</v>
      </c>
      <c r="M314" s="93">
        <v>0.26150000000000001</v>
      </c>
      <c r="N314" s="7">
        <f t="shared" si="400"/>
        <v>0</v>
      </c>
      <c r="O314" s="8"/>
      <c r="P314" s="9"/>
      <c r="Q314" s="8"/>
      <c r="R314" s="9"/>
      <c r="S314" s="8"/>
      <c r="T314" s="7">
        <f t="shared" si="401"/>
        <v>0</v>
      </c>
      <c r="U314" s="7">
        <f t="shared" si="402"/>
        <v>0</v>
      </c>
      <c r="V314" s="7">
        <f t="shared" si="403"/>
        <v>0</v>
      </c>
      <c r="W314" s="11">
        <f t="shared" si="404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405"/>
        <v>0</v>
      </c>
      <c r="J315" s="6"/>
      <c r="K315" s="91">
        <f t="shared" si="399"/>
        <v>0</v>
      </c>
      <c r="L315" s="92">
        <f t="shared" si="406"/>
        <v>0</v>
      </c>
      <c r="M315" s="93">
        <v>0.26150000000000001</v>
      </c>
      <c r="N315" s="7">
        <f t="shared" si="400"/>
        <v>0</v>
      </c>
      <c r="O315" s="8"/>
      <c r="P315" s="9"/>
      <c r="Q315" s="8"/>
      <c r="R315" s="9"/>
      <c r="S315" s="8"/>
      <c r="T315" s="7">
        <f t="shared" si="401"/>
        <v>0</v>
      </c>
      <c r="U315" s="7">
        <f t="shared" si="402"/>
        <v>0</v>
      </c>
      <c r="V315" s="7">
        <f t="shared" si="403"/>
        <v>0</v>
      </c>
      <c r="W315" s="11">
        <f t="shared" si="404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ref="I316" si="407">IF(H316="t",G316-F316+1,ROUND((G316-F316)/30.4,0))</f>
        <v>0</v>
      </c>
      <c r="J316" s="6"/>
      <c r="K316" s="91">
        <f t="shared" ref="K316" si="408">J316/30</f>
        <v>0</v>
      </c>
      <c r="L316" s="92">
        <f t="shared" ref="L316" si="409">IF(H316="t",J316/30*I316,J316*I316)</f>
        <v>0</v>
      </c>
      <c r="M316" s="93">
        <v>0.26150000000000001</v>
      </c>
      <c r="N316" s="7">
        <f t="shared" si="400"/>
        <v>0</v>
      </c>
      <c r="O316" s="8"/>
      <c r="P316" s="9"/>
      <c r="Q316" s="8"/>
      <c r="R316" s="9"/>
      <c r="S316" s="8"/>
      <c r="T316" s="7">
        <f t="shared" si="401"/>
        <v>0</v>
      </c>
      <c r="U316" s="7">
        <f t="shared" ref="U316" si="410">S316*K316</f>
        <v>0</v>
      </c>
      <c r="V316" s="7">
        <f t="shared" si="403"/>
        <v>0</v>
      </c>
      <c r="W316" s="11">
        <f t="shared" si="404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405"/>
        <v>0</v>
      </c>
      <c r="J317" s="6"/>
      <c r="K317" s="91">
        <f t="shared" si="399"/>
        <v>0</v>
      </c>
      <c r="L317" s="92">
        <f t="shared" si="406"/>
        <v>0</v>
      </c>
      <c r="M317" s="93">
        <v>0.26150000000000001</v>
      </c>
      <c r="N317" s="7">
        <f t="shared" si="400"/>
        <v>0</v>
      </c>
      <c r="O317" s="8"/>
      <c r="P317" s="9"/>
      <c r="Q317" s="8"/>
      <c r="R317" s="9"/>
      <c r="S317" s="8"/>
      <c r="T317" s="7">
        <f t="shared" si="401"/>
        <v>0</v>
      </c>
      <c r="U317" s="7">
        <f t="shared" si="402"/>
        <v>0</v>
      </c>
      <c r="V317" s="7">
        <f t="shared" si="403"/>
        <v>0</v>
      </c>
      <c r="W317" s="11">
        <f t="shared" si="404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405"/>
        <v>0</v>
      </c>
      <c r="J318" s="6"/>
      <c r="K318" s="91">
        <f t="shared" si="399"/>
        <v>0</v>
      </c>
      <c r="L318" s="92">
        <f t="shared" si="406"/>
        <v>0</v>
      </c>
      <c r="M318" s="93">
        <v>0.26150000000000001</v>
      </c>
      <c r="N318" s="7">
        <f t="shared" si="400"/>
        <v>0</v>
      </c>
      <c r="O318" s="8"/>
      <c r="P318" s="9"/>
      <c r="Q318" s="8"/>
      <c r="R318" s="9"/>
      <c r="S318" s="8"/>
      <c r="T318" s="7">
        <f t="shared" si="401"/>
        <v>0</v>
      </c>
      <c r="U318" s="7">
        <f t="shared" si="402"/>
        <v>0</v>
      </c>
      <c r="V318" s="7">
        <f t="shared" si="403"/>
        <v>0</v>
      </c>
      <c r="W318" s="11">
        <f t="shared" si="404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405"/>
        <v>0</v>
      </c>
      <c r="J319" s="6"/>
      <c r="K319" s="91">
        <f t="shared" si="399"/>
        <v>0</v>
      </c>
      <c r="L319" s="92">
        <f t="shared" si="406"/>
        <v>0</v>
      </c>
      <c r="M319" s="93">
        <v>0.26150000000000001</v>
      </c>
      <c r="N319" s="7">
        <f t="shared" si="400"/>
        <v>0</v>
      </c>
      <c r="O319" s="8"/>
      <c r="P319" s="9"/>
      <c r="Q319" s="8"/>
      <c r="R319" s="9"/>
      <c r="S319" s="8"/>
      <c r="T319" s="7">
        <f t="shared" si="401"/>
        <v>0</v>
      </c>
      <c r="U319" s="7">
        <f t="shared" si="402"/>
        <v>0</v>
      </c>
      <c r="V319" s="7">
        <f t="shared" si="403"/>
        <v>0</v>
      </c>
      <c r="W319" s="11">
        <f t="shared" si="404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411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412">L322*M322</f>
        <v>0</v>
      </c>
      <c r="O322" s="8"/>
      <c r="P322" s="9"/>
      <c r="Q322" s="8"/>
      <c r="R322" s="9"/>
      <c r="S322" s="8"/>
      <c r="T322" s="7">
        <f t="shared" ref="T322:T328" si="413">(O322+Q322)*K322</f>
        <v>0</v>
      </c>
      <c r="U322" s="7">
        <f t="shared" ref="U322:U328" si="414">S322*K322</f>
        <v>0</v>
      </c>
      <c r="V322" s="7">
        <f t="shared" ref="V322:V328" si="415">(O322*P322)+(Q322*R322)</f>
        <v>0</v>
      </c>
      <c r="W322" s="11">
        <f t="shared" ref="W322:W328" si="416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417">IF(H323="t",G323-F323+1,ROUND((G323-F323)/30.4,0))</f>
        <v>0</v>
      </c>
      <c r="J323" s="6"/>
      <c r="K323" s="91">
        <f t="shared" si="411"/>
        <v>0</v>
      </c>
      <c r="L323" s="92">
        <f t="shared" ref="L323:L328" si="418">IF(H323="t",J323/30*I323,J323*I323)</f>
        <v>0</v>
      </c>
      <c r="M323" s="93">
        <v>0.26150000000000001</v>
      </c>
      <c r="N323" s="7">
        <f t="shared" si="412"/>
        <v>0</v>
      </c>
      <c r="O323" s="8"/>
      <c r="P323" s="9"/>
      <c r="Q323" s="8"/>
      <c r="R323" s="9"/>
      <c r="S323" s="8"/>
      <c r="T323" s="7">
        <f t="shared" si="413"/>
        <v>0</v>
      </c>
      <c r="U323" s="7">
        <f t="shared" si="414"/>
        <v>0</v>
      </c>
      <c r="V323" s="7">
        <f t="shared" si="415"/>
        <v>0</v>
      </c>
      <c r="W323" s="11">
        <f t="shared" si="416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417"/>
        <v>0</v>
      </c>
      <c r="J324" s="6"/>
      <c r="K324" s="91">
        <f t="shared" si="411"/>
        <v>0</v>
      </c>
      <c r="L324" s="92">
        <f t="shared" si="418"/>
        <v>0</v>
      </c>
      <c r="M324" s="93">
        <v>0.26150000000000001</v>
      </c>
      <c r="N324" s="7">
        <f t="shared" si="412"/>
        <v>0</v>
      </c>
      <c r="O324" s="8"/>
      <c r="P324" s="9"/>
      <c r="Q324" s="8"/>
      <c r="R324" s="9"/>
      <c r="S324" s="8"/>
      <c r="T324" s="7">
        <f t="shared" si="413"/>
        <v>0</v>
      </c>
      <c r="U324" s="7">
        <f t="shared" si="414"/>
        <v>0</v>
      </c>
      <c r="V324" s="7">
        <f t="shared" si="415"/>
        <v>0</v>
      </c>
      <c r="W324" s="11">
        <f t="shared" si="416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ref="I325" si="419">IF(H325="t",G325-F325+1,ROUND((G325-F325)/30.4,0))</f>
        <v>0</v>
      </c>
      <c r="J325" s="6"/>
      <c r="K325" s="91">
        <f t="shared" ref="K325" si="420">J325/30</f>
        <v>0</v>
      </c>
      <c r="L325" s="92">
        <f t="shared" ref="L325" si="421">IF(H325="t",J325/30*I325,J325*I325)</f>
        <v>0</v>
      </c>
      <c r="M325" s="93">
        <v>0.26150000000000001</v>
      </c>
      <c r="N325" s="7">
        <f t="shared" si="412"/>
        <v>0</v>
      </c>
      <c r="O325" s="8"/>
      <c r="P325" s="9"/>
      <c r="Q325" s="8"/>
      <c r="R325" s="9"/>
      <c r="S325" s="8"/>
      <c r="T325" s="7">
        <f t="shared" si="413"/>
        <v>0</v>
      </c>
      <c r="U325" s="7">
        <f t="shared" ref="U325" si="422">S325*K325</f>
        <v>0</v>
      </c>
      <c r="V325" s="7">
        <f t="shared" si="415"/>
        <v>0</v>
      </c>
      <c r="W325" s="11">
        <f t="shared" si="416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417"/>
        <v>0</v>
      </c>
      <c r="J326" s="6"/>
      <c r="K326" s="91">
        <f t="shared" si="411"/>
        <v>0</v>
      </c>
      <c r="L326" s="92">
        <f t="shared" si="418"/>
        <v>0</v>
      </c>
      <c r="M326" s="93">
        <v>0.26150000000000001</v>
      </c>
      <c r="N326" s="7">
        <f t="shared" si="412"/>
        <v>0</v>
      </c>
      <c r="O326" s="8"/>
      <c r="P326" s="9"/>
      <c r="Q326" s="8"/>
      <c r="R326" s="9"/>
      <c r="S326" s="8"/>
      <c r="T326" s="7">
        <f t="shared" si="413"/>
        <v>0</v>
      </c>
      <c r="U326" s="7">
        <f t="shared" si="414"/>
        <v>0</v>
      </c>
      <c r="V326" s="7">
        <f t="shared" si="415"/>
        <v>0</v>
      </c>
      <c r="W326" s="11">
        <f t="shared" si="416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417"/>
        <v>0</v>
      </c>
      <c r="J327" s="6"/>
      <c r="K327" s="91">
        <f t="shared" si="411"/>
        <v>0</v>
      </c>
      <c r="L327" s="92">
        <f t="shared" si="418"/>
        <v>0</v>
      </c>
      <c r="M327" s="93">
        <v>0.26150000000000001</v>
      </c>
      <c r="N327" s="7">
        <f t="shared" si="412"/>
        <v>0</v>
      </c>
      <c r="O327" s="8"/>
      <c r="P327" s="9"/>
      <c r="Q327" s="8"/>
      <c r="R327" s="9"/>
      <c r="S327" s="8"/>
      <c r="T327" s="7">
        <f t="shared" si="413"/>
        <v>0</v>
      </c>
      <c r="U327" s="7">
        <f t="shared" si="414"/>
        <v>0</v>
      </c>
      <c r="V327" s="7">
        <f t="shared" si="415"/>
        <v>0</v>
      </c>
      <c r="W327" s="11">
        <f t="shared" si="416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417"/>
        <v>0</v>
      </c>
      <c r="J328" s="6"/>
      <c r="K328" s="91">
        <f t="shared" si="411"/>
        <v>0</v>
      </c>
      <c r="L328" s="92">
        <f t="shared" si="418"/>
        <v>0</v>
      </c>
      <c r="M328" s="93">
        <v>0.26150000000000001</v>
      </c>
      <c r="N328" s="7">
        <f t="shared" si="412"/>
        <v>0</v>
      </c>
      <c r="O328" s="8"/>
      <c r="P328" s="9"/>
      <c r="Q328" s="8"/>
      <c r="R328" s="9"/>
      <c r="S328" s="8"/>
      <c r="T328" s="7">
        <f t="shared" si="413"/>
        <v>0</v>
      </c>
      <c r="U328" s="7">
        <f t="shared" si="414"/>
        <v>0</v>
      </c>
      <c r="V328" s="7">
        <f t="shared" si="415"/>
        <v>0</v>
      </c>
      <c r="W328" s="11">
        <f t="shared" si="416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423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424">L331*M331</f>
        <v>0</v>
      </c>
      <c r="O331" s="8"/>
      <c r="P331" s="9"/>
      <c r="Q331" s="8"/>
      <c r="R331" s="9"/>
      <c r="S331" s="8"/>
      <c r="T331" s="7">
        <f t="shared" ref="T331:T337" si="425">(O331+Q331)*K331</f>
        <v>0</v>
      </c>
      <c r="U331" s="7">
        <f t="shared" ref="U331:U337" si="426">S331*K331</f>
        <v>0</v>
      </c>
      <c r="V331" s="7">
        <f t="shared" ref="V331:V337" si="427">(O331*P331)+(Q331*R331)</f>
        <v>0</v>
      </c>
      <c r="W331" s="11">
        <f t="shared" ref="W331:W337" si="428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429">IF(H332="t",G332-F332+1,ROUND((G332-F332)/30.4,0))</f>
        <v>0</v>
      </c>
      <c r="J332" s="6"/>
      <c r="K332" s="91">
        <f t="shared" si="423"/>
        <v>0</v>
      </c>
      <c r="L332" s="92">
        <f t="shared" ref="L332:L337" si="430">IF(H332="t",J332/30*I332,J332*I332)</f>
        <v>0</v>
      </c>
      <c r="M332" s="93">
        <v>0.26150000000000001</v>
      </c>
      <c r="N332" s="7">
        <f t="shared" si="424"/>
        <v>0</v>
      </c>
      <c r="O332" s="8"/>
      <c r="P332" s="9"/>
      <c r="Q332" s="8"/>
      <c r="R332" s="9"/>
      <c r="S332" s="8"/>
      <c r="T332" s="7">
        <f t="shared" si="425"/>
        <v>0</v>
      </c>
      <c r="U332" s="7">
        <f t="shared" si="426"/>
        <v>0</v>
      </c>
      <c r="V332" s="7">
        <f t="shared" si="427"/>
        <v>0</v>
      </c>
      <c r="W332" s="11">
        <f t="shared" si="428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ref="I333" si="431">IF(H333="t",G333-F333+1,ROUND((G333-F333)/30.4,0))</f>
        <v>0</v>
      </c>
      <c r="J333" s="6"/>
      <c r="K333" s="91">
        <f t="shared" ref="K333" si="432">J333/30</f>
        <v>0</v>
      </c>
      <c r="L333" s="92">
        <f t="shared" ref="L333" si="433">IF(H333="t",J333/30*I333,J333*I333)</f>
        <v>0</v>
      </c>
      <c r="M333" s="93">
        <v>0.26150000000000001</v>
      </c>
      <c r="N333" s="7">
        <f t="shared" si="424"/>
        <v>0</v>
      </c>
      <c r="O333" s="8"/>
      <c r="P333" s="9"/>
      <c r="Q333" s="8"/>
      <c r="R333" s="9"/>
      <c r="S333" s="8"/>
      <c r="T333" s="7">
        <f t="shared" si="425"/>
        <v>0</v>
      </c>
      <c r="U333" s="7">
        <f t="shared" ref="U333" si="434">S333*K333</f>
        <v>0</v>
      </c>
      <c r="V333" s="7">
        <f t="shared" si="427"/>
        <v>0</v>
      </c>
      <c r="W333" s="11">
        <f t="shared" si="428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429"/>
        <v>0</v>
      </c>
      <c r="J334" s="6"/>
      <c r="K334" s="91">
        <f t="shared" si="423"/>
        <v>0</v>
      </c>
      <c r="L334" s="92">
        <f t="shared" si="430"/>
        <v>0</v>
      </c>
      <c r="M334" s="93">
        <v>0.26150000000000001</v>
      </c>
      <c r="N334" s="7">
        <f t="shared" si="424"/>
        <v>0</v>
      </c>
      <c r="O334" s="8"/>
      <c r="P334" s="9"/>
      <c r="Q334" s="8"/>
      <c r="R334" s="9"/>
      <c r="S334" s="8"/>
      <c r="T334" s="7">
        <f t="shared" si="425"/>
        <v>0</v>
      </c>
      <c r="U334" s="7">
        <f t="shared" si="426"/>
        <v>0</v>
      </c>
      <c r="V334" s="7">
        <f t="shared" si="427"/>
        <v>0</v>
      </c>
      <c r="W334" s="11">
        <f t="shared" si="428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429"/>
        <v>0</v>
      </c>
      <c r="J335" s="6"/>
      <c r="K335" s="91">
        <f t="shared" si="423"/>
        <v>0</v>
      </c>
      <c r="L335" s="92">
        <f t="shared" si="430"/>
        <v>0</v>
      </c>
      <c r="M335" s="93">
        <v>0.26150000000000001</v>
      </c>
      <c r="N335" s="7">
        <f t="shared" si="424"/>
        <v>0</v>
      </c>
      <c r="O335" s="8"/>
      <c r="P335" s="9"/>
      <c r="Q335" s="8"/>
      <c r="R335" s="9"/>
      <c r="S335" s="8"/>
      <c r="T335" s="7">
        <f t="shared" si="425"/>
        <v>0</v>
      </c>
      <c r="U335" s="7">
        <f t="shared" si="426"/>
        <v>0</v>
      </c>
      <c r="V335" s="7">
        <f t="shared" si="427"/>
        <v>0</v>
      </c>
      <c r="W335" s="11">
        <f t="shared" si="428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429"/>
        <v>0</v>
      </c>
      <c r="J336" s="6"/>
      <c r="K336" s="91">
        <f t="shared" si="423"/>
        <v>0</v>
      </c>
      <c r="L336" s="92">
        <f t="shared" si="430"/>
        <v>0</v>
      </c>
      <c r="M336" s="93">
        <v>0.26150000000000001</v>
      </c>
      <c r="N336" s="7">
        <f t="shared" si="424"/>
        <v>0</v>
      </c>
      <c r="O336" s="8"/>
      <c r="P336" s="9"/>
      <c r="Q336" s="8"/>
      <c r="R336" s="9"/>
      <c r="S336" s="8"/>
      <c r="T336" s="7">
        <f t="shared" si="425"/>
        <v>0</v>
      </c>
      <c r="U336" s="7">
        <f t="shared" si="426"/>
        <v>0</v>
      </c>
      <c r="V336" s="7">
        <f t="shared" si="427"/>
        <v>0</v>
      </c>
      <c r="W336" s="11">
        <f t="shared" si="428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429"/>
        <v>0</v>
      </c>
      <c r="J337" s="6"/>
      <c r="K337" s="91">
        <f t="shared" si="423"/>
        <v>0</v>
      </c>
      <c r="L337" s="92">
        <f t="shared" si="430"/>
        <v>0</v>
      </c>
      <c r="M337" s="93">
        <v>0.26150000000000001</v>
      </c>
      <c r="N337" s="7">
        <f t="shared" si="424"/>
        <v>0</v>
      </c>
      <c r="O337" s="8"/>
      <c r="P337" s="9"/>
      <c r="Q337" s="8"/>
      <c r="R337" s="9"/>
      <c r="S337" s="8"/>
      <c r="T337" s="7">
        <f t="shared" si="425"/>
        <v>0</v>
      </c>
      <c r="U337" s="7">
        <f t="shared" si="426"/>
        <v>0</v>
      </c>
      <c r="V337" s="7">
        <f t="shared" si="427"/>
        <v>0</v>
      </c>
      <c r="W337" s="11">
        <f t="shared" si="428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435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436">L340*M340</f>
        <v>0</v>
      </c>
      <c r="O340" s="8"/>
      <c r="P340" s="9"/>
      <c r="Q340" s="8"/>
      <c r="R340" s="9"/>
      <c r="S340" s="8"/>
      <c r="T340" s="7">
        <f t="shared" ref="T340:T346" si="437">(O340+Q340)*K340</f>
        <v>0</v>
      </c>
      <c r="U340" s="7">
        <f t="shared" ref="U340:U346" si="438">S340*K340</f>
        <v>0</v>
      </c>
      <c r="V340" s="7">
        <f t="shared" ref="V340:V346" si="439">(O340*P340)+(Q340*R340)</f>
        <v>0</v>
      </c>
      <c r="W340" s="11">
        <f t="shared" ref="W340:W346" si="440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441">IF(H341="t",G341-F341+1,ROUND((G341-F341)/30.4,0))</f>
        <v>0</v>
      </c>
      <c r="J341" s="6"/>
      <c r="K341" s="91">
        <f t="shared" si="435"/>
        <v>0</v>
      </c>
      <c r="L341" s="92">
        <f t="shared" ref="L341:L346" si="442">IF(H341="t",J341/30*I341,J341*I341)</f>
        <v>0</v>
      </c>
      <c r="M341" s="93">
        <v>0.26150000000000001</v>
      </c>
      <c r="N341" s="7">
        <f t="shared" si="436"/>
        <v>0</v>
      </c>
      <c r="O341" s="8"/>
      <c r="P341" s="9"/>
      <c r="Q341" s="8"/>
      <c r="R341" s="9"/>
      <c r="S341" s="8"/>
      <c r="T341" s="7">
        <f t="shared" si="437"/>
        <v>0</v>
      </c>
      <c r="U341" s="7">
        <f t="shared" si="438"/>
        <v>0</v>
      </c>
      <c r="V341" s="7">
        <f t="shared" si="439"/>
        <v>0</v>
      </c>
      <c r="W341" s="11">
        <f t="shared" si="440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441"/>
        <v>0</v>
      </c>
      <c r="J342" s="6"/>
      <c r="K342" s="91">
        <f t="shared" si="435"/>
        <v>0</v>
      </c>
      <c r="L342" s="92">
        <f t="shared" si="442"/>
        <v>0</v>
      </c>
      <c r="M342" s="93">
        <v>0.26150000000000001</v>
      </c>
      <c r="N342" s="7">
        <f t="shared" si="436"/>
        <v>0</v>
      </c>
      <c r="O342" s="8"/>
      <c r="P342" s="9"/>
      <c r="Q342" s="8"/>
      <c r="R342" s="9"/>
      <c r="S342" s="8"/>
      <c r="T342" s="7">
        <f t="shared" si="437"/>
        <v>0</v>
      </c>
      <c r="U342" s="7">
        <f t="shared" si="438"/>
        <v>0</v>
      </c>
      <c r="V342" s="7">
        <f t="shared" si="439"/>
        <v>0</v>
      </c>
      <c r="W342" s="11">
        <f t="shared" si="440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ref="I343" si="443">IF(H343="t",G343-F343+1,ROUND((G343-F343)/30.4,0))</f>
        <v>0</v>
      </c>
      <c r="J343" s="6"/>
      <c r="K343" s="91">
        <f t="shared" ref="K343" si="444">J343/30</f>
        <v>0</v>
      </c>
      <c r="L343" s="92">
        <f t="shared" ref="L343" si="445">IF(H343="t",J343/30*I343,J343*I343)</f>
        <v>0</v>
      </c>
      <c r="M343" s="93">
        <v>0.26150000000000001</v>
      </c>
      <c r="N343" s="7">
        <f t="shared" si="436"/>
        <v>0</v>
      </c>
      <c r="O343" s="8"/>
      <c r="P343" s="9"/>
      <c r="Q343" s="8"/>
      <c r="R343" s="9"/>
      <c r="S343" s="8"/>
      <c r="T343" s="7">
        <f t="shared" si="437"/>
        <v>0</v>
      </c>
      <c r="U343" s="7">
        <f t="shared" ref="U343" si="446">S343*K343</f>
        <v>0</v>
      </c>
      <c r="V343" s="7">
        <f t="shared" si="439"/>
        <v>0</v>
      </c>
      <c r="W343" s="11">
        <f t="shared" si="440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441"/>
        <v>0</v>
      </c>
      <c r="J344" s="6"/>
      <c r="K344" s="91">
        <f t="shared" si="435"/>
        <v>0</v>
      </c>
      <c r="L344" s="92">
        <f t="shared" si="442"/>
        <v>0</v>
      </c>
      <c r="M344" s="93">
        <v>0.26150000000000001</v>
      </c>
      <c r="N344" s="7">
        <f t="shared" si="436"/>
        <v>0</v>
      </c>
      <c r="O344" s="8"/>
      <c r="P344" s="9"/>
      <c r="Q344" s="8"/>
      <c r="R344" s="9"/>
      <c r="S344" s="8"/>
      <c r="T344" s="7">
        <f t="shared" si="437"/>
        <v>0</v>
      </c>
      <c r="U344" s="7">
        <f t="shared" si="438"/>
        <v>0</v>
      </c>
      <c r="V344" s="7">
        <f t="shared" si="439"/>
        <v>0</v>
      </c>
      <c r="W344" s="11">
        <f t="shared" si="440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441"/>
        <v>0</v>
      </c>
      <c r="J345" s="6"/>
      <c r="K345" s="91">
        <f t="shared" si="435"/>
        <v>0</v>
      </c>
      <c r="L345" s="92">
        <f t="shared" si="442"/>
        <v>0</v>
      </c>
      <c r="M345" s="93">
        <v>0.26150000000000001</v>
      </c>
      <c r="N345" s="7">
        <f t="shared" si="436"/>
        <v>0</v>
      </c>
      <c r="O345" s="8"/>
      <c r="P345" s="9"/>
      <c r="Q345" s="8"/>
      <c r="R345" s="9"/>
      <c r="S345" s="8"/>
      <c r="T345" s="7">
        <f t="shared" si="437"/>
        <v>0</v>
      </c>
      <c r="U345" s="7">
        <f t="shared" si="438"/>
        <v>0</v>
      </c>
      <c r="V345" s="7">
        <f t="shared" si="439"/>
        <v>0</v>
      </c>
      <c r="W345" s="11">
        <f t="shared" si="440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441"/>
        <v>0</v>
      </c>
      <c r="J346" s="6"/>
      <c r="K346" s="91">
        <f t="shared" si="435"/>
        <v>0</v>
      </c>
      <c r="L346" s="92">
        <f t="shared" si="442"/>
        <v>0</v>
      </c>
      <c r="M346" s="93">
        <v>0.26150000000000001</v>
      </c>
      <c r="N346" s="7">
        <f t="shared" si="436"/>
        <v>0</v>
      </c>
      <c r="O346" s="8"/>
      <c r="P346" s="9"/>
      <c r="Q346" s="8"/>
      <c r="R346" s="9"/>
      <c r="S346" s="8"/>
      <c r="T346" s="7">
        <f t="shared" si="437"/>
        <v>0</v>
      </c>
      <c r="U346" s="7">
        <f t="shared" si="438"/>
        <v>0</v>
      </c>
      <c r="V346" s="7">
        <f t="shared" si="439"/>
        <v>0</v>
      </c>
      <c r="W346" s="11">
        <f t="shared" si="440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447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448">L349*M349</f>
        <v>0</v>
      </c>
      <c r="O349" s="8"/>
      <c r="P349" s="9"/>
      <c r="Q349" s="8"/>
      <c r="R349" s="9"/>
      <c r="S349" s="8"/>
      <c r="T349" s="7">
        <f t="shared" ref="T349:T355" si="449">(O349+Q349)*K349</f>
        <v>0</v>
      </c>
      <c r="U349" s="7">
        <f t="shared" ref="U349:U355" si="450">S349*K349</f>
        <v>0</v>
      </c>
      <c r="V349" s="7">
        <f t="shared" ref="V349:V355" si="451">(O349*P349)+(Q349*R349)</f>
        <v>0</v>
      </c>
      <c r="W349" s="11">
        <f t="shared" ref="W349:W355" si="452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453">IF(H350="t",G350-F350+1,ROUND((G350-F350)/30.4,0))</f>
        <v>0</v>
      </c>
      <c r="J350" s="6"/>
      <c r="K350" s="91">
        <f t="shared" si="447"/>
        <v>0</v>
      </c>
      <c r="L350" s="92">
        <f t="shared" ref="L350:L355" si="454">IF(H350="t",J350/30*I350,J350*I350)</f>
        <v>0</v>
      </c>
      <c r="M350" s="93">
        <v>0.26150000000000001</v>
      </c>
      <c r="N350" s="7">
        <f t="shared" si="448"/>
        <v>0</v>
      </c>
      <c r="O350" s="8"/>
      <c r="P350" s="9"/>
      <c r="Q350" s="8"/>
      <c r="R350" s="9"/>
      <c r="S350" s="8"/>
      <c r="T350" s="7">
        <f t="shared" si="449"/>
        <v>0</v>
      </c>
      <c r="U350" s="7">
        <f t="shared" si="450"/>
        <v>0</v>
      </c>
      <c r="V350" s="7">
        <f t="shared" si="451"/>
        <v>0</v>
      </c>
      <c r="W350" s="11">
        <f t="shared" si="452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453"/>
        <v>0</v>
      </c>
      <c r="J351" s="6"/>
      <c r="K351" s="91">
        <f t="shared" si="447"/>
        <v>0</v>
      </c>
      <c r="L351" s="92">
        <f t="shared" si="454"/>
        <v>0</v>
      </c>
      <c r="M351" s="93">
        <v>0.26150000000000001</v>
      </c>
      <c r="N351" s="7">
        <f t="shared" si="448"/>
        <v>0</v>
      </c>
      <c r="O351" s="8"/>
      <c r="P351" s="9"/>
      <c r="Q351" s="8"/>
      <c r="R351" s="9"/>
      <c r="S351" s="8"/>
      <c r="T351" s="7">
        <f t="shared" si="449"/>
        <v>0</v>
      </c>
      <c r="U351" s="7">
        <f t="shared" si="450"/>
        <v>0</v>
      </c>
      <c r="V351" s="7">
        <f t="shared" si="451"/>
        <v>0</v>
      </c>
      <c r="W351" s="11">
        <f t="shared" si="452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ref="I352" si="455">IF(H352="t",G352-F352+1,ROUND((G352-F352)/30.4,0))</f>
        <v>0</v>
      </c>
      <c r="J352" s="6"/>
      <c r="K352" s="91">
        <f t="shared" ref="K352" si="456">J352/30</f>
        <v>0</v>
      </c>
      <c r="L352" s="92">
        <f t="shared" ref="L352" si="457">IF(H352="t",J352/30*I352,J352*I352)</f>
        <v>0</v>
      </c>
      <c r="M352" s="93">
        <v>0.26150000000000001</v>
      </c>
      <c r="N352" s="7">
        <f t="shared" si="448"/>
        <v>0</v>
      </c>
      <c r="O352" s="8"/>
      <c r="P352" s="9"/>
      <c r="Q352" s="8"/>
      <c r="R352" s="9"/>
      <c r="S352" s="8"/>
      <c r="T352" s="7">
        <f t="shared" si="449"/>
        <v>0</v>
      </c>
      <c r="U352" s="7">
        <f t="shared" ref="U352" si="458">S352*K352</f>
        <v>0</v>
      </c>
      <c r="V352" s="7">
        <f t="shared" si="451"/>
        <v>0</v>
      </c>
      <c r="W352" s="11">
        <f t="shared" si="452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453"/>
        <v>0</v>
      </c>
      <c r="J353" s="6"/>
      <c r="K353" s="91">
        <f t="shared" si="447"/>
        <v>0</v>
      </c>
      <c r="L353" s="92">
        <f t="shared" si="454"/>
        <v>0</v>
      </c>
      <c r="M353" s="93">
        <v>0.26150000000000001</v>
      </c>
      <c r="N353" s="7">
        <f t="shared" si="448"/>
        <v>0</v>
      </c>
      <c r="O353" s="8"/>
      <c r="P353" s="9"/>
      <c r="Q353" s="8"/>
      <c r="R353" s="9"/>
      <c r="S353" s="8"/>
      <c r="T353" s="7">
        <f t="shared" si="449"/>
        <v>0</v>
      </c>
      <c r="U353" s="7">
        <f t="shared" si="450"/>
        <v>0</v>
      </c>
      <c r="V353" s="7">
        <f t="shared" si="451"/>
        <v>0</v>
      </c>
      <c r="W353" s="11">
        <f t="shared" si="452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453"/>
        <v>0</v>
      </c>
      <c r="J354" s="6"/>
      <c r="K354" s="91">
        <f t="shared" si="447"/>
        <v>0</v>
      </c>
      <c r="L354" s="92">
        <f t="shared" si="454"/>
        <v>0</v>
      </c>
      <c r="M354" s="93">
        <v>0.26150000000000001</v>
      </c>
      <c r="N354" s="7">
        <f t="shared" si="448"/>
        <v>0</v>
      </c>
      <c r="O354" s="8"/>
      <c r="P354" s="9"/>
      <c r="Q354" s="8"/>
      <c r="R354" s="9"/>
      <c r="S354" s="8"/>
      <c r="T354" s="7">
        <f t="shared" si="449"/>
        <v>0</v>
      </c>
      <c r="U354" s="7">
        <f t="shared" si="450"/>
        <v>0</v>
      </c>
      <c r="V354" s="7">
        <f t="shared" si="451"/>
        <v>0</v>
      </c>
      <c r="W354" s="11">
        <f t="shared" si="452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453"/>
        <v>0</v>
      </c>
      <c r="J355" s="6"/>
      <c r="K355" s="91">
        <f t="shared" si="447"/>
        <v>0</v>
      </c>
      <c r="L355" s="92">
        <f t="shared" si="454"/>
        <v>0</v>
      </c>
      <c r="M355" s="93">
        <v>0.26150000000000001</v>
      </c>
      <c r="N355" s="7">
        <f t="shared" si="448"/>
        <v>0</v>
      </c>
      <c r="O355" s="8"/>
      <c r="P355" s="9"/>
      <c r="Q355" s="8"/>
      <c r="R355" s="9"/>
      <c r="S355" s="8"/>
      <c r="T355" s="7">
        <f t="shared" si="449"/>
        <v>0</v>
      </c>
      <c r="U355" s="7">
        <f t="shared" si="450"/>
        <v>0</v>
      </c>
      <c r="V355" s="7">
        <f t="shared" si="451"/>
        <v>0</v>
      </c>
      <c r="W355" s="11">
        <f t="shared" si="452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459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460">L358*M358</f>
        <v>0</v>
      </c>
      <c r="O358" s="8"/>
      <c r="P358" s="9"/>
      <c r="Q358" s="8"/>
      <c r="R358" s="9"/>
      <c r="S358" s="8"/>
      <c r="T358" s="7">
        <f t="shared" ref="T358:T364" si="461">(O358+Q358)*K358</f>
        <v>0</v>
      </c>
      <c r="U358" s="7">
        <f t="shared" ref="U358:U364" si="462">S358*K358</f>
        <v>0</v>
      </c>
      <c r="V358" s="7">
        <f t="shared" ref="V358:V364" si="463">(O358*P358)+(Q358*R358)</f>
        <v>0</v>
      </c>
      <c r="W358" s="11">
        <f t="shared" ref="W358:W364" si="464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465">IF(H359="t",G359-F359+1,ROUND((G359-F359)/30.4,0))</f>
        <v>0</v>
      </c>
      <c r="J359" s="6"/>
      <c r="K359" s="91">
        <f t="shared" si="459"/>
        <v>0</v>
      </c>
      <c r="L359" s="92">
        <f t="shared" ref="L359:L364" si="466">IF(H359="t",J359/30*I359,J359*I359)</f>
        <v>0</v>
      </c>
      <c r="M359" s="93">
        <v>0.26150000000000001</v>
      </c>
      <c r="N359" s="7">
        <f t="shared" si="460"/>
        <v>0</v>
      </c>
      <c r="O359" s="8"/>
      <c r="P359" s="9"/>
      <c r="Q359" s="8"/>
      <c r="R359" s="9"/>
      <c r="S359" s="8"/>
      <c r="T359" s="7">
        <f t="shared" si="461"/>
        <v>0</v>
      </c>
      <c r="U359" s="7">
        <f t="shared" si="462"/>
        <v>0</v>
      </c>
      <c r="V359" s="7">
        <f t="shared" si="463"/>
        <v>0</v>
      </c>
      <c r="W359" s="11">
        <f t="shared" si="464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465"/>
        <v>0</v>
      </c>
      <c r="J360" s="6"/>
      <c r="K360" s="91">
        <f t="shared" si="459"/>
        <v>0</v>
      </c>
      <c r="L360" s="92">
        <f t="shared" si="466"/>
        <v>0</v>
      </c>
      <c r="M360" s="93">
        <v>0.26150000000000001</v>
      </c>
      <c r="N360" s="7">
        <f t="shared" si="460"/>
        <v>0</v>
      </c>
      <c r="O360" s="8"/>
      <c r="P360" s="9"/>
      <c r="Q360" s="8"/>
      <c r="R360" s="9"/>
      <c r="S360" s="8"/>
      <c r="T360" s="7">
        <f t="shared" si="461"/>
        <v>0</v>
      </c>
      <c r="U360" s="7">
        <f t="shared" si="462"/>
        <v>0</v>
      </c>
      <c r="V360" s="7">
        <f t="shared" si="463"/>
        <v>0</v>
      </c>
      <c r="W360" s="11">
        <f t="shared" si="464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ref="I361" si="467">IF(H361="t",G361-F361+1,ROUND((G361-F361)/30.4,0))</f>
        <v>0</v>
      </c>
      <c r="J361" s="6"/>
      <c r="K361" s="91">
        <f t="shared" ref="K361" si="468">J361/30</f>
        <v>0</v>
      </c>
      <c r="L361" s="92">
        <f t="shared" ref="L361" si="469">IF(H361="t",J361/30*I361,J361*I361)</f>
        <v>0</v>
      </c>
      <c r="M361" s="93">
        <v>0.26150000000000001</v>
      </c>
      <c r="N361" s="7">
        <f t="shared" si="460"/>
        <v>0</v>
      </c>
      <c r="O361" s="8"/>
      <c r="P361" s="9"/>
      <c r="Q361" s="8"/>
      <c r="R361" s="9"/>
      <c r="S361" s="8"/>
      <c r="T361" s="7">
        <f t="shared" si="461"/>
        <v>0</v>
      </c>
      <c r="U361" s="7">
        <f t="shared" ref="U361" si="470">S361*K361</f>
        <v>0</v>
      </c>
      <c r="V361" s="7">
        <f t="shared" si="463"/>
        <v>0</v>
      </c>
      <c r="W361" s="11">
        <f t="shared" si="464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465"/>
        <v>0</v>
      </c>
      <c r="J362" s="6"/>
      <c r="K362" s="91">
        <f t="shared" si="459"/>
        <v>0</v>
      </c>
      <c r="L362" s="92">
        <f t="shared" si="466"/>
        <v>0</v>
      </c>
      <c r="M362" s="93">
        <v>0.26150000000000001</v>
      </c>
      <c r="N362" s="7">
        <f t="shared" si="460"/>
        <v>0</v>
      </c>
      <c r="O362" s="8"/>
      <c r="P362" s="9"/>
      <c r="Q362" s="8"/>
      <c r="R362" s="9"/>
      <c r="S362" s="8"/>
      <c r="T362" s="7">
        <f t="shared" si="461"/>
        <v>0</v>
      </c>
      <c r="U362" s="7">
        <f t="shared" si="462"/>
        <v>0</v>
      </c>
      <c r="V362" s="7">
        <f t="shared" si="463"/>
        <v>0</v>
      </c>
      <c r="W362" s="11">
        <f t="shared" si="464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465"/>
        <v>0</v>
      </c>
      <c r="J363" s="6"/>
      <c r="K363" s="91">
        <f t="shared" si="459"/>
        <v>0</v>
      </c>
      <c r="L363" s="92">
        <f t="shared" si="466"/>
        <v>0</v>
      </c>
      <c r="M363" s="93">
        <v>0.26150000000000001</v>
      </c>
      <c r="N363" s="7">
        <f t="shared" si="460"/>
        <v>0</v>
      </c>
      <c r="O363" s="8"/>
      <c r="P363" s="9"/>
      <c r="Q363" s="8"/>
      <c r="R363" s="9"/>
      <c r="S363" s="8"/>
      <c r="T363" s="7">
        <f t="shared" si="461"/>
        <v>0</v>
      </c>
      <c r="U363" s="7">
        <f t="shared" si="462"/>
        <v>0</v>
      </c>
      <c r="V363" s="7">
        <f t="shared" si="463"/>
        <v>0</v>
      </c>
      <c r="W363" s="11">
        <f t="shared" si="464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465"/>
        <v>0</v>
      </c>
      <c r="J364" s="6"/>
      <c r="K364" s="91">
        <f t="shared" si="459"/>
        <v>0</v>
      </c>
      <c r="L364" s="92">
        <f t="shared" si="466"/>
        <v>0</v>
      </c>
      <c r="M364" s="93">
        <v>0.26150000000000001</v>
      </c>
      <c r="N364" s="7">
        <f t="shared" si="460"/>
        <v>0</v>
      </c>
      <c r="O364" s="8"/>
      <c r="P364" s="9"/>
      <c r="Q364" s="8"/>
      <c r="R364" s="9"/>
      <c r="S364" s="8"/>
      <c r="T364" s="7">
        <f t="shared" si="461"/>
        <v>0</v>
      </c>
      <c r="U364" s="7">
        <f t="shared" si="462"/>
        <v>0</v>
      </c>
      <c r="V364" s="7">
        <f t="shared" si="463"/>
        <v>0</v>
      </c>
      <c r="W364" s="11">
        <f t="shared" si="464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471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472">L367*M367</f>
        <v>0</v>
      </c>
      <c r="O367" s="8"/>
      <c r="P367" s="9"/>
      <c r="Q367" s="8"/>
      <c r="R367" s="9"/>
      <c r="S367" s="8"/>
      <c r="T367" s="7">
        <f t="shared" ref="T367:T373" si="473">(O367+Q367)*K367</f>
        <v>0</v>
      </c>
      <c r="U367" s="7">
        <f t="shared" ref="U367:U373" si="474">S367*K367</f>
        <v>0</v>
      </c>
      <c r="V367" s="7">
        <f t="shared" ref="V367:V373" si="475">(O367*P367)+(Q367*R367)</f>
        <v>0</v>
      </c>
      <c r="W367" s="11">
        <f t="shared" ref="W367:W373" si="476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477">IF(H368="t",G368-F368+1,ROUND((G368-F368)/30.4,0))</f>
        <v>0</v>
      </c>
      <c r="J368" s="6"/>
      <c r="K368" s="91">
        <f t="shared" si="471"/>
        <v>0</v>
      </c>
      <c r="L368" s="92">
        <f t="shared" ref="L368:L373" si="478">IF(H368="t",J368/30*I368,J368*I368)</f>
        <v>0</v>
      </c>
      <c r="M368" s="93">
        <v>0.26150000000000001</v>
      </c>
      <c r="N368" s="7">
        <f t="shared" si="472"/>
        <v>0</v>
      </c>
      <c r="O368" s="8"/>
      <c r="P368" s="9"/>
      <c r="Q368" s="8"/>
      <c r="R368" s="9"/>
      <c r="S368" s="8"/>
      <c r="T368" s="7">
        <f t="shared" si="473"/>
        <v>0</v>
      </c>
      <c r="U368" s="7">
        <f t="shared" si="474"/>
        <v>0</v>
      </c>
      <c r="V368" s="7">
        <f t="shared" si="475"/>
        <v>0</v>
      </c>
      <c r="W368" s="11">
        <f t="shared" si="476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477"/>
        <v>0</v>
      </c>
      <c r="J369" s="6"/>
      <c r="K369" s="91">
        <f t="shared" si="471"/>
        <v>0</v>
      </c>
      <c r="L369" s="92">
        <f t="shared" si="478"/>
        <v>0</v>
      </c>
      <c r="M369" s="93">
        <v>0.26150000000000001</v>
      </c>
      <c r="N369" s="7">
        <f t="shared" si="472"/>
        <v>0</v>
      </c>
      <c r="O369" s="8"/>
      <c r="P369" s="9"/>
      <c r="Q369" s="8"/>
      <c r="R369" s="9"/>
      <c r="S369" s="8"/>
      <c r="T369" s="7">
        <f t="shared" si="473"/>
        <v>0</v>
      </c>
      <c r="U369" s="7">
        <f t="shared" si="474"/>
        <v>0</v>
      </c>
      <c r="V369" s="7">
        <f t="shared" si="475"/>
        <v>0</v>
      </c>
      <c r="W369" s="11">
        <f t="shared" si="476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ref="I370" si="479">IF(H370="t",G370-F370+1,ROUND((G370-F370)/30.4,0))</f>
        <v>0</v>
      </c>
      <c r="J370" s="6"/>
      <c r="K370" s="91">
        <f t="shared" ref="K370" si="480">J370/30</f>
        <v>0</v>
      </c>
      <c r="L370" s="92">
        <f t="shared" ref="L370" si="481">IF(H370="t",J370/30*I370,J370*I370)</f>
        <v>0</v>
      </c>
      <c r="M370" s="93">
        <v>0.26150000000000001</v>
      </c>
      <c r="N370" s="7">
        <f t="shared" si="472"/>
        <v>0</v>
      </c>
      <c r="O370" s="8"/>
      <c r="P370" s="9"/>
      <c r="Q370" s="8"/>
      <c r="R370" s="9"/>
      <c r="S370" s="8"/>
      <c r="T370" s="7">
        <f t="shared" si="473"/>
        <v>0</v>
      </c>
      <c r="U370" s="7">
        <f t="shared" ref="U370" si="482">S370*K370</f>
        <v>0</v>
      </c>
      <c r="V370" s="7">
        <f t="shared" si="475"/>
        <v>0</v>
      </c>
      <c r="W370" s="11">
        <f t="shared" si="476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477"/>
        <v>0</v>
      </c>
      <c r="J371" s="6"/>
      <c r="K371" s="91">
        <f t="shared" si="471"/>
        <v>0</v>
      </c>
      <c r="L371" s="92">
        <f t="shared" si="478"/>
        <v>0</v>
      </c>
      <c r="M371" s="93">
        <v>0.26150000000000001</v>
      </c>
      <c r="N371" s="7">
        <f t="shared" si="472"/>
        <v>0</v>
      </c>
      <c r="O371" s="8"/>
      <c r="P371" s="9"/>
      <c r="Q371" s="8"/>
      <c r="R371" s="9"/>
      <c r="S371" s="8"/>
      <c r="T371" s="7">
        <f t="shared" si="473"/>
        <v>0</v>
      </c>
      <c r="U371" s="7">
        <f t="shared" si="474"/>
        <v>0</v>
      </c>
      <c r="V371" s="7">
        <f t="shared" si="475"/>
        <v>0</v>
      </c>
      <c r="W371" s="11">
        <f t="shared" si="476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477"/>
        <v>0</v>
      </c>
      <c r="J372" s="6"/>
      <c r="K372" s="91">
        <f t="shared" si="471"/>
        <v>0</v>
      </c>
      <c r="L372" s="92">
        <f t="shared" si="478"/>
        <v>0</v>
      </c>
      <c r="M372" s="93">
        <v>0.26150000000000001</v>
      </c>
      <c r="N372" s="7">
        <f t="shared" si="472"/>
        <v>0</v>
      </c>
      <c r="O372" s="8"/>
      <c r="P372" s="9"/>
      <c r="Q372" s="8"/>
      <c r="R372" s="9"/>
      <c r="S372" s="8"/>
      <c r="T372" s="7">
        <f t="shared" si="473"/>
        <v>0</v>
      </c>
      <c r="U372" s="7">
        <f t="shared" si="474"/>
        <v>0</v>
      </c>
      <c r="V372" s="7">
        <f t="shared" si="475"/>
        <v>0</v>
      </c>
      <c r="W372" s="11">
        <f t="shared" si="476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477"/>
        <v>0</v>
      </c>
      <c r="J373" s="6"/>
      <c r="K373" s="91">
        <f t="shared" si="471"/>
        <v>0</v>
      </c>
      <c r="L373" s="92">
        <f t="shared" si="478"/>
        <v>0</v>
      </c>
      <c r="M373" s="93">
        <v>0.26150000000000001</v>
      </c>
      <c r="N373" s="7">
        <f t="shared" si="472"/>
        <v>0</v>
      </c>
      <c r="O373" s="8"/>
      <c r="P373" s="9"/>
      <c r="Q373" s="8"/>
      <c r="R373" s="9"/>
      <c r="S373" s="8"/>
      <c r="T373" s="7">
        <f t="shared" si="473"/>
        <v>0</v>
      </c>
      <c r="U373" s="7">
        <f t="shared" si="474"/>
        <v>0</v>
      </c>
      <c r="V373" s="7">
        <f t="shared" si="475"/>
        <v>0</v>
      </c>
      <c r="W373" s="11">
        <f t="shared" si="476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483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484">L376*M376</f>
        <v>0</v>
      </c>
      <c r="O376" s="8"/>
      <c r="P376" s="9"/>
      <c r="Q376" s="8"/>
      <c r="R376" s="9"/>
      <c r="S376" s="8"/>
      <c r="T376" s="7">
        <f t="shared" ref="T376:T382" si="485">(O376+Q376)*K376</f>
        <v>0</v>
      </c>
      <c r="U376" s="7">
        <f t="shared" ref="U376:U382" si="486">S376*K376</f>
        <v>0</v>
      </c>
      <c r="V376" s="7">
        <f t="shared" ref="V376:V382" si="487">(O376*P376)+(Q376*R376)</f>
        <v>0</v>
      </c>
      <c r="W376" s="11">
        <f t="shared" ref="W376:W382" si="488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489">IF(H377="t",G377-F377+1,ROUND((G377-F377)/30.4,0))</f>
        <v>0</v>
      </c>
      <c r="J377" s="6"/>
      <c r="K377" s="91">
        <f t="shared" si="483"/>
        <v>0</v>
      </c>
      <c r="L377" s="92">
        <f t="shared" ref="L377:L382" si="490">IF(H377="t",J377/30*I377,J377*I377)</f>
        <v>0</v>
      </c>
      <c r="M377" s="93">
        <v>0.26150000000000001</v>
      </c>
      <c r="N377" s="7">
        <f t="shared" si="484"/>
        <v>0</v>
      </c>
      <c r="O377" s="8"/>
      <c r="P377" s="9"/>
      <c r="Q377" s="8"/>
      <c r="R377" s="9"/>
      <c r="S377" s="8"/>
      <c r="T377" s="7">
        <f t="shared" si="485"/>
        <v>0</v>
      </c>
      <c r="U377" s="7">
        <f t="shared" si="486"/>
        <v>0</v>
      </c>
      <c r="V377" s="7">
        <f t="shared" si="487"/>
        <v>0</v>
      </c>
      <c r="W377" s="11">
        <f t="shared" si="488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489"/>
        <v>0</v>
      </c>
      <c r="J378" s="6"/>
      <c r="K378" s="91">
        <f t="shared" si="483"/>
        <v>0</v>
      </c>
      <c r="L378" s="92">
        <f t="shared" si="490"/>
        <v>0</v>
      </c>
      <c r="M378" s="93">
        <v>0.26150000000000001</v>
      </c>
      <c r="N378" s="7">
        <f t="shared" si="484"/>
        <v>0</v>
      </c>
      <c r="O378" s="8"/>
      <c r="P378" s="9"/>
      <c r="Q378" s="8"/>
      <c r="R378" s="9"/>
      <c r="S378" s="8"/>
      <c r="T378" s="7">
        <f t="shared" si="485"/>
        <v>0</v>
      </c>
      <c r="U378" s="7">
        <f t="shared" si="486"/>
        <v>0</v>
      </c>
      <c r="V378" s="7">
        <f t="shared" si="487"/>
        <v>0</v>
      </c>
      <c r="W378" s="11">
        <f t="shared" si="488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ref="I379" si="491">IF(H379="t",G379-F379+1,ROUND((G379-F379)/30.4,0))</f>
        <v>0</v>
      </c>
      <c r="J379" s="6"/>
      <c r="K379" s="91">
        <f t="shared" ref="K379" si="492">J379/30</f>
        <v>0</v>
      </c>
      <c r="L379" s="92">
        <f t="shared" ref="L379" si="493">IF(H379="t",J379/30*I379,J379*I379)</f>
        <v>0</v>
      </c>
      <c r="M379" s="93">
        <v>0.26150000000000001</v>
      </c>
      <c r="N379" s="7">
        <f t="shared" si="484"/>
        <v>0</v>
      </c>
      <c r="O379" s="8"/>
      <c r="P379" s="9"/>
      <c r="Q379" s="8"/>
      <c r="R379" s="9"/>
      <c r="S379" s="8"/>
      <c r="T379" s="7">
        <f t="shared" si="485"/>
        <v>0</v>
      </c>
      <c r="U379" s="7">
        <f t="shared" ref="U379" si="494">S379*K379</f>
        <v>0</v>
      </c>
      <c r="V379" s="7">
        <f t="shared" si="487"/>
        <v>0</v>
      </c>
      <c r="W379" s="11">
        <f t="shared" si="488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489"/>
        <v>0</v>
      </c>
      <c r="J380" s="6"/>
      <c r="K380" s="91">
        <f t="shared" si="483"/>
        <v>0</v>
      </c>
      <c r="L380" s="92">
        <f t="shared" si="490"/>
        <v>0</v>
      </c>
      <c r="M380" s="93">
        <v>0.26150000000000001</v>
      </c>
      <c r="N380" s="7">
        <f t="shared" si="484"/>
        <v>0</v>
      </c>
      <c r="O380" s="8"/>
      <c r="P380" s="9"/>
      <c r="Q380" s="8"/>
      <c r="R380" s="9"/>
      <c r="S380" s="8"/>
      <c r="T380" s="7">
        <f t="shared" si="485"/>
        <v>0</v>
      </c>
      <c r="U380" s="7">
        <f t="shared" si="486"/>
        <v>0</v>
      </c>
      <c r="V380" s="7">
        <f t="shared" si="487"/>
        <v>0</v>
      </c>
      <c r="W380" s="11">
        <f t="shared" si="488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489"/>
        <v>0</v>
      </c>
      <c r="J381" s="6"/>
      <c r="K381" s="91">
        <f t="shared" si="483"/>
        <v>0</v>
      </c>
      <c r="L381" s="92">
        <f t="shared" si="490"/>
        <v>0</v>
      </c>
      <c r="M381" s="93">
        <v>0.26150000000000001</v>
      </c>
      <c r="N381" s="7">
        <f t="shared" si="484"/>
        <v>0</v>
      </c>
      <c r="O381" s="8"/>
      <c r="P381" s="9"/>
      <c r="Q381" s="8"/>
      <c r="R381" s="9"/>
      <c r="S381" s="8"/>
      <c r="T381" s="7">
        <f t="shared" si="485"/>
        <v>0</v>
      </c>
      <c r="U381" s="7">
        <f t="shared" si="486"/>
        <v>0</v>
      </c>
      <c r="V381" s="7">
        <f t="shared" si="487"/>
        <v>0</v>
      </c>
      <c r="W381" s="11">
        <f t="shared" si="488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489"/>
        <v>0</v>
      </c>
      <c r="J382" s="6"/>
      <c r="K382" s="91">
        <f t="shared" si="483"/>
        <v>0</v>
      </c>
      <c r="L382" s="92">
        <f t="shared" si="490"/>
        <v>0</v>
      </c>
      <c r="M382" s="93">
        <v>0.26150000000000001</v>
      </c>
      <c r="N382" s="7">
        <f t="shared" si="484"/>
        <v>0</v>
      </c>
      <c r="O382" s="8"/>
      <c r="P382" s="9"/>
      <c r="Q382" s="8"/>
      <c r="R382" s="9"/>
      <c r="S382" s="8"/>
      <c r="T382" s="7">
        <f t="shared" si="485"/>
        <v>0</v>
      </c>
      <c r="U382" s="7">
        <f t="shared" si="486"/>
        <v>0</v>
      </c>
      <c r="V382" s="7">
        <f t="shared" si="487"/>
        <v>0</v>
      </c>
      <c r="W382" s="11">
        <f t="shared" si="488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495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496">L385*M385</f>
        <v>0</v>
      </c>
      <c r="O385" s="8"/>
      <c r="P385" s="9"/>
      <c r="Q385" s="8"/>
      <c r="R385" s="9"/>
      <c r="S385" s="8"/>
      <c r="T385" s="7">
        <f t="shared" ref="T385:T391" si="497">(O385+Q385)*K385</f>
        <v>0</v>
      </c>
      <c r="U385" s="7">
        <f t="shared" ref="U385:U391" si="498">S385*K385</f>
        <v>0</v>
      </c>
      <c r="V385" s="7">
        <f t="shared" ref="V385:V391" si="499">(O385*P385)+(Q385*R385)</f>
        <v>0</v>
      </c>
      <c r="W385" s="11">
        <f t="shared" ref="W385:W391" si="500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501">IF(H386="t",G386-F386+1,ROUND((G386-F386)/30.4,0))</f>
        <v>0</v>
      </c>
      <c r="J386" s="6"/>
      <c r="K386" s="91">
        <f t="shared" si="495"/>
        <v>0</v>
      </c>
      <c r="L386" s="92">
        <f t="shared" ref="L386:L391" si="502">IF(H386="t",J386/30*I386,J386*I386)</f>
        <v>0</v>
      </c>
      <c r="M386" s="93">
        <v>0.26150000000000001</v>
      </c>
      <c r="N386" s="7">
        <f t="shared" si="496"/>
        <v>0</v>
      </c>
      <c r="O386" s="8"/>
      <c r="P386" s="9"/>
      <c r="Q386" s="8"/>
      <c r="R386" s="9"/>
      <c r="S386" s="8"/>
      <c r="T386" s="7">
        <f t="shared" si="497"/>
        <v>0</v>
      </c>
      <c r="U386" s="7">
        <f t="shared" si="498"/>
        <v>0</v>
      </c>
      <c r="V386" s="7">
        <f t="shared" si="499"/>
        <v>0</v>
      </c>
      <c r="W386" s="11">
        <f t="shared" si="500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501"/>
        <v>0</v>
      </c>
      <c r="J387" s="6"/>
      <c r="K387" s="91">
        <f t="shared" si="495"/>
        <v>0</v>
      </c>
      <c r="L387" s="92">
        <f t="shared" si="502"/>
        <v>0</v>
      </c>
      <c r="M387" s="93">
        <v>0.26150000000000001</v>
      </c>
      <c r="N387" s="7">
        <f t="shared" si="496"/>
        <v>0</v>
      </c>
      <c r="O387" s="8"/>
      <c r="P387" s="9"/>
      <c r="Q387" s="8"/>
      <c r="R387" s="9"/>
      <c r="S387" s="8"/>
      <c r="T387" s="7">
        <f t="shared" si="497"/>
        <v>0</v>
      </c>
      <c r="U387" s="7">
        <f t="shared" si="498"/>
        <v>0</v>
      </c>
      <c r="V387" s="7">
        <f t="shared" si="499"/>
        <v>0</v>
      </c>
      <c r="W387" s="11">
        <f t="shared" si="500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ref="I388" si="503">IF(H388="t",G388-F388+1,ROUND((G388-F388)/30.4,0))</f>
        <v>0</v>
      </c>
      <c r="J388" s="6"/>
      <c r="K388" s="91">
        <f t="shared" ref="K388" si="504">J388/30</f>
        <v>0</v>
      </c>
      <c r="L388" s="92">
        <f t="shared" ref="L388" si="505">IF(H388="t",J388/30*I388,J388*I388)</f>
        <v>0</v>
      </c>
      <c r="M388" s="93">
        <v>0.26150000000000001</v>
      </c>
      <c r="N388" s="7">
        <f t="shared" si="496"/>
        <v>0</v>
      </c>
      <c r="O388" s="8"/>
      <c r="P388" s="9"/>
      <c r="Q388" s="8"/>
      <c r="R388" s="9"/>
      <c r="S388" s="8"/>
      <c r="T388" s="7">
        <f t="shared" si="497"/>
        <v>0</v>
      </c>
      <c r="U388" s="7">
        <f t="shared" ref="U388" si="506">S388*K388</f>
        <v>0</v>
      </c>
      <c r="V388" s="7">
        <f t="shared" si="499"/>
        <v>0</v>
      </c>
      <c r="W388" s="11">
        <f t="shared" si="500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501"/>
        <v>0</v>
      </c>
      <c r="J389" s="6"/>
      <c r="K389" s="91">
        <f t="shared" si="495"/>
        <v>0</v>
      </c>
      <c r="L389" s="92">
        <f t="shared" si="502"/>
        <v>0</v>
      </c>
      <c r="M389" s="93">
        <v>0.26150000000000001</v>
      </c>
      <c r="N389" s="7">
        <f t="shared" si="496"/>
        <v>0</v>
      </c>
      <c r="O389" s="8"/>
      <c r="P389" s="9"/>
      <c r="Q389" s="8"/>
      <c r="R389" s="9"/>
      <c r="S389" s="8"/>
      <c r="T389" s="7">
        <f t="shared" si="497"/>
        <v>0</v>
      </c>
      <c r="U389" s="7">
        <f t="shared" si="498"/>
        <v>0</v>
      </c>
      <c r="V389" s="7">
        <f t="shared" si="499"/>
        <v>0</v>
      </c>
      <c r="W389" s="11">
        <f t="shared" si="500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501"/>
        <v>0</v>
      </c>
      <c r="J390" s="6"/>
      <c r="K390" s="91">
        <f t="shared" si="495"/>
        <v>0</v>
      </c>
      <c r="L390" s="92">
        <f t="shared" si="502"/>
        <v>0</v>
      </c>
      <c r="M390" s="93">
        <v>0.26150000000000001</v>
      </c>
      <c r="N390" s="7">
        <f t="shared" si="496"/>
        <v>0</v>
      </c>
      <c r="O390" s="8"/>
      <c r="P390" s="9"/>
      <c r="Q390" s="8"/>
      <c r="R390" s="9"/>
      <c r="S390" s="8"/>
      <c r="T390" s="7">
        <f t="shared" si="497"/>
        <v>0</v>
      </c>
      <c r="U390" s="7">
        <f t="shared" si="498"/>
        <v>0</v>
      </c>
      <c r="V390" s="7">
        <f t="shared" si="499"/>
        <v>0</v>
      </c>
      <c r="W390" s="11">
        <f t="shared" si="500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501"/>
        <v>0</v>
      </c>
      <c r="J391" s="6"/>
      <c r="K391" s="91">
        <f t="shared" si="495"/>
        <v>0</v>
      </c>
      <c r="L391" s="92">
        <f t="shared" si="502"/>
        <v>0</v>
      </c>
      <c r="M391" s="93">
        <v>0.26150000000000001</v>
      </c>
      <c r="N391" s="7">
        <f t="shared" si="496"/>
        <v>0</v>
      </c>
      <c r="O391" s="8"/>
      <c r="P391" s="9"/>
      <c r="Q391" s="8"/>
      <c r="R391" s="9"/>
      <c r="S391" s="8"/>
      <c r="T391" s="7">
        <f t="shared" si="497"/>
        <v>0</v>
      </c>
      <c r="U391" s="7">
        <f t="shared" si="498"/>
        <v>0</v>
      </c>
      <c r="V391" s="7">
        <f t="shared" si="499"/>
        <v>0</v>
      </c>
      <c r="W391" s="11">
        <f t="shared" si="500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507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508">L394*M394</f>
        <v>0</v>
      </c>
      <c r="O394" s="8"/>
      <c r="P394" s="9"/>
      <c r="Q394" s="8"/>
      <c r="R394" s="9"/>
      <c r="S394" s="8"/>
      <c r="T394" s="7">
        <f t="shared" ref="T394:T400" si="509">(O394+Q394)*K394</f>
        <v>0</v>
      </c>
      <c r="U394" s="7">
        <f t="shared" ref="U394:U400" si="510">S394*K394</f>
        <v>0</v>
      </c>
      <c r="V394" s="7">
        <f t="shared" ref="V394:V400" si="511">(O394*P394)+(Q394*R394)</f>
        <v>0</v>
      </c>
      <c r="W394" s="11">
        <f t="shared" ref="W394:W400" si="512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513">IF(H395="t",G395-F395+1,ROUND((G395-F395)/30.4,0))</f>
        <v>0</v>
      </c>
      <c r="J395" s="6"/>
      <c r="K395" s="91">
        <f t="shared" si="507"/>
        <v>0</v>
      </c>
      <c r="L395" s="92">
        <f t="shared" ref="L395:L400" si="514">IF(H395="t",J395/30*I395,J395*I395)</f>
        <v>0</v>
      </c>
      <c r="M395" s="93">
        <v>0.26150000000000001</v>
      </c>
      <c r="N395" s="7">
        <f t="shared" si="508"/>
        <v>0</v>
      </c>
      <c r="O395" s="8"/>
      <c r="P395" s="9"/>
      <c r="Q395" s="8"/>
      <c r="R395" s="9"/>
      <c r="S395" s="8"/>
      <c r="T395" s="7">
        <f t="shared" si="509"/>
        <v>0</v>
      </c>
      <c r="U395" s="7">
        <f t="shared" si="510"/>
        <v>0</v>
      </c>
      <c r="V395" s="7">
        <f t="shared" si="511"/>
        <v>0</v>
      </c>
      <c r="W395" s="11">
        <f t="shared" si="512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513"/>
        <v>0</v>
      </c>
      <c r="J396" s="6"/>
      <c r="K396" s="91">
        <f t="shared" si="507"/>
        <v>0</v>
      </c>
      <c r="L396" s="92">
        <f t="shared" si="514"/>
        <v>0</v>
      </c>
      <c r="M396" s="93">
        <v>0.26150000000000001</v>
      </c>
      <c r="N396" s="7">
        <f t="shared" si="508"/>
        <v>0</v>
      </c>
      <c r="O396" s="8"/>
      <c r="P396" s="9"/>
      <c r="Q396" s="8"/>
      <c r="R396" s="9"/>
      <c r="S396" s="8"/>
      <c r="T396" s="7">
        <f t="shared" si="509"/>
        <v>0</v>
      </c>
      <c r="U396" s="7">
        <f t="shared" si="510"/>
        <v>0</v>
      </c>
      <c r="V396" s="7">
        <f t="shared" si="511"/>
        <v>0</v>
      </c>
      <c r="W396" s="11">
        <f t="shared" si="512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ref="I397" si="515">IF(H397="t",G397-F397+1,ROUND((G397-F397)/30.4,0))</f>
        <v>0</v>
      </c>
      <c r="J397" s="6"/>
      <c r="K397" s="91">
        <f t="shared" ref="K397" si="516">J397/30</f>
        <v>0</v>
      </c>
      <c r="L397" s="92">
        <f t="shared" ref="L397" si="517">IF(H397="t",J397/30*I397,J397*I397)</f>
        <v>0</v>
      </c>
      <c r="M397" s="93">
        <v>0.26150000000000001</v>
      </c>
      <c r="N397" s="7">
        <f t="shared" si="508"/>
        <v>0</v>
      </c>
      <c r="O397" s="8"/>
      <c r="P397" s="9"/>
      <c r="Q397" s="8"/>
      <c r="R397" s="9"/>
      <c r="S397" s="8"/>
      <c r="T397" s="7">
        <f t="shared" si="509"/>
        <v>0</v>
      </c>
      <c r="U397" s="7">
        <f t="shared" ref="U397" si="518">S397*K397</f>
        <v>0</v>
      </c>
      <c r="V397" s="7">
        <f t="shared" si="511"/>
        <v>0</v>
      </c>
      <c r="W397" s="11">
        <f t="shared" si="512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513"/>
        <v>0</v>
      </c>
      <c r="J398" s="6"/>
      <c r="K398" s="91">
        <f t="shared" si="507"/>
        <v>0</v>
      </c>
      <c r="L398" s="92">
        <f t="shared" si="514"/>
        <v>0</v>
      </c>
      <c r="M398" s="93">
        <v>0.26150000000000001</v>
      </c>
      <c r="N398" s="7">
        <f t="shared" si="508"/>
        <v>0</v>
      </c>
      <c r="O398" s="8"/>
      <c r="P398" s="9"/>
      <c r="Q398" s="8"/>
      <c r="R398" s="9"/>
      <c r="S398" s="8"/>
      <c r="T398" s="7">
        <f t="shared" si="509"/>
        <v>0</v>
      </c>
      <c r="U398" s="7">
        <f t="shared" si="510"/>
        <v>0</v>
      </c>
      <c r="V398" s="7">
        <f t="shared" si="511"/>
        <v>0</v>
      </c>
      <c r="W398" s="11">
        <f t="shared" si="512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513"/>
        <v>0</v>
      </c>
      <c r="J399" s="6"/>
      <c r="K399" s="91">
        <f t="shared" si="507"/>
        <v>0</v>
      </c>
      <c r="L399" s="92">
        <f t="shared" si="514"/>
        <v>0</v>
      </c>
      <c r="M399" s="93">
        <v>0.26150000000000001</v>
      </c>
      <c r="N399" s="7">
        <f t="shared" si="508"/>
        <v>0</v>
      </c>
      <c r="O399" s="8"/>
      <c r="P399" s="9"/>
      <c r="Q399" s="8"/>
      <c r="R399" s="9"/>
      <c r="S399" s="8"/>
      <c r="T399" s="7">
        <f t="shared" si="509"/>
        <v>0</v>
      </c>
      <c r="U399" s="7">
        <f t="shared" si="510"/>
        <v>0</v>
      </c>
      <c r="V399" s="7">
        <f t="shared" si="511"/>
        <v>0</v>
      </c>
      <c r="W399" s="11">
        <f t="shared" si="512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513"/>
        <v>0</v>
      </c>
      <c r="J400" s="6"/>
      <c r="K400" s="91">
        <f t="shared" si="507"/>
        <v>0</v>
      </c>
      <c r="L400" s="92">
        <f t="shared" si="514"/>
        <v>0</v>
      </c>
      <c r="M400" s="93">
        <v>0.26150000000000001</v>
      </c>
      <c r="N400" s="7">
        <f t="shared" si="508"/>
        <v>0</v>
      </c>
      <c r="O400" s="8"/>
      <c r="P400" s="9"/>
      <c r="Q400" s="8"/>
      <c r="R400" s="9"/>
      <c r="S400" s="8"/>
      <c r="T400" s="7">
        <f t="shared" si="509"/>
        <v>0</v>
      </c>
      <c r="U400" s="7">
        <f t="shared" si="510"/>
        <v>0</v>
      </c>
      <c r="V400" s="7">
        <f t="shared" si="511"/>
        <v>0</v>
      </c>
      <c r="W400" s="11">
        <f t="shared" si="512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519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520">L403*M403</f>
        <v>0</v>
      </c>
      <c r="O403" s="8"/>
      <c r="P403" s="9"/>
      <c r="Q403" s="8"/>
      <c r="R403" s="9"/>
      <c r="S403" s="8"/>
      <c r="T403" s="7">
        <f t="shared" ref="T403:T409" si="521">(O403+Q403)*K403</f>
        <v>0</v>
      </c>
      <c r="U403" s="7">
        <f t="shared" ref="U403:U409" si="522">S403*K403</f>
        <v>0</v>
      </c>
      <c r="V403" s="7">
        <f t="shared" ref="V403:V409" si="523">(O403*P403)+(Q403*R403)</f>
        <v>0</v>
      </c>
      <c r="W403" s="11">
        <f t="shared" ref="W403:W409" si="524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525">IF(H404="t",G404-F404+1,ROUND((G404-F404)/30.4,0))</f>
        <v>0</v>
      </c>
      <c r="J404" s="6"/>
      <c r="K404" s="91">
        <f t="shared" si="519"/>
        <v>0</v>
      </c>
      <c r="L404" s="92">
        <f t="shared" ref="L404:L409" si="526">IF(H404="t",J404/30*I404,J404*I404)</f>
        <v>0</v>
      </c>
      <c r="M404" s="93">
        <v>0.26150000000000001</v>
      </c>
      <c r="N404" s="7">
        <f t="shared" si="520"/>
        <v>0</v>
      </c>
      <c r="O404" s="8"/>
      <c r="P404" s="9"/>
      <c r="Q404" s="8"/>
      <c r="R404" s="9"/>
      <c r="S404" s="8"/>
      <c r="T404" s="7">
        <f t="shared" si="521"/>
        <v>0</v>
      </c>
      <c r="U404" s="7">
        <f t="shared" si="522"/>
        <v>0</v>
      </c>
      <c r="V404" s="7">
        <f t="shared" si="523"/>
        <v>0</v>
      </c>
      <c r="W404" s="11">
        <f t="shared" si="524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525"/>
        <v>0</v>
      </c>
      <c r="J405" s="6"/>
      <c r="K405" s="91">
        <f t="shared" si="519"/>
        <v>0</v>
      </c>
      <c r="L405" s="92">
        <f t="shared" si="526"/>
        <v>0</v>
      </c>
      <c r="M405" s="93">
        <v>0.26150000000000001</v>
      </c>
      <c r="N405" s="7">
        <f t="shared" si="520"/>
        <v>0</v>
      </c>
      <c r="O405" s="8"/>
      <c r="P405" s="9"/>
      <c r="Q405" s="8"/>
      <c r="R405" s="9"/>
      <c r="S405" s="8"/>
      <c r="T405" s="7">
        <f t="shared" si="521"/>
        <v>0</v>
      </c>
      <c r="U405" s="7">
        <f t="shared" si="522"/>
        <v>0</v>
      </c>
      <c r="V405" s="7">
        <f t="shared" si="523"/>
        <v>0</v>
      </c>
      <c r="W405" s="11">
        <f t="shared" si="524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ref="I406" si="527">IF(H406="t",G406-F406+1,ROUND((G406-F406)/30.4,0))</f>
        <v>0</v>
      </c>
      <c r="J406" s="6"/>
      <c r="K406" s="91">
        <f t="shared" ref="K406" si="528">J406/30</f>
        <v>0</v>
      </c>
      <c r="L406" s="92">
        <f t="shared" ref="L406" si="529">IF(H406="t",J406/30*I406,J406*I406)</f>
        <v>0</v>
      </c>
      <c r="M406" s="93">
        <v>0.26150000000000001</v>
      </c>
      <c r="N406" s="7">
        <f t="shared" si="520"/>
        <v>0</v>
      </c>
      <c r="O406" s="8"/>
      <c r="P406" s="9"/>
      <c r="Q406" s="8"/>
      <c r="R406" s="9"/>
      <c r="S406" s="8"/>
      <c r="T406" s="7">
        <f t="shared" si="521"/>
        <v>0</v>
      </c>
      <c r="U406" s="7">
        <f t="shared" ref="U406" si="530">S406*K406</f>
        <v>0</v>
      </c>
      <c r="V406" s="7">
        <f t="shared" si="523"/>
        <v>0</v>
      </c>
      <c r="W406" s="11">
        <f t="shared" si="524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525"/>
        <v>0</v>
      </c>
      <c r="J407" s="6"/>
      <c r="K407" s="91">
        <f t="shared" si="519"/>
        <v>0</v>
      </c>
      <c r="L407" s="92">
        <f t="shared" si="526"/>
        <v>0</v>
      </c>
      <c r="M407" s="93">
        <v>0.26150000000000001</v>
      </c>
      <c r="N407" s="7">
        <f t="shared" si="520"/>
        <v>0</v>
      </c>
      <c r="O407" s="8"/>
      <c r="P407" s="9"/>
      <c r="Q407" s="8"/>
      <c r="R407" s="9"/>
      <c r="S407" s="8"/>
      <c r="T407" s="7">
        <f t="shared" si="521"/>
        <v>0</v>
      </c>
      <c r="U407" s="7">
        <f t="shared" si="522"/>
        <v>0</v>
      </c>
      <c r="V407" s="7">
        <f t="shared" si="523"/>
        <v>0</v>
      </c>
      <c r="W407" s="11">
        <f t="shared" si="524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525"/>
        <v>0</v>
      </c>
      <c r="J408" s="6"/>
      <c r="K408" s="91">
        <f t="shared" si="519"/>
        <v>0</v>
      </c>
      <c r="L408" s="92">
        <f t="shared" si="526"/>
        <v>0</v>
      </c>
      <c r="M408" s="93">
        <v>0.26150000000000001</v>
      </c>
      <c r="N408" s="7">
        <f t="shared" si="520"/>
        <v>0</v>
      </c>
      <c r="O408" s="8"/>
      <c r="P408" s="9"/>
      <c r="Q408" s="8"/>
      <c r="R408" s="9"/>
      <c r="S408" s="8"/>
      <c r="T408" s="7">
        <f t="shared" si="521"/>
        <v>0</v>
      </c>
      <c r="U408" s="7">
        <f t="shared" si="522"/>
        <v>0</v>
      </c>
      <c r="V408" s="7">
        <f t="shared" si="523"/>
        <v>0</v>
      </c>
      <c r="W408" s="11">
        <f t="shared" si="524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525"/>
        <v>0</v>
      </c>
      <c r="J409" s="6"/>
      <c r="K409" s="91">
        <f t="shared" si="519"/>
        <v>0</v>
      </c>
      <c r="L409" s="92">
        <f t="shared" si="526"/>
        <v>0</v>
      </c>
      <c r="M409" s="93">
        <v>0.26150000000000001</v>
      </c>
      <c r="N409" s="7">
        <f t="shared" si="520"/>
        <v>0</v>
      </c>
      <c r="O409" s="8"/>
      <c r="P409" s="9"/>
      <c r="Q409" s="8"/>
      <c r="R409" s="9"/>
      <c r="S409" s="8"/>
      <c r="T409" s="7">
        <f t="shared" si="521"/>
        <v>0</v>
      </c>
      <c r="U409" s="7">
        <f t="shared" si="522"/>
        <v>0</v>
      </c>
      <c r="V409" s="7">
        <f t="shared" si="523"/>
        <v>0</v>
      </c>
      <c r="W409" s="11">
        <f t="shared" si="524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531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532">L412*M412</f>
        <v>0</v>
      </c>
      <c r="O412" s="8"/>
      <c r="P412" s="9"/>
      <c r="Q412" s="8"/>
      <c r="R412" s="9"/>
      <c r="S412" s="8"/>
      <c r="T412" s="7">
        <f t="shared" ref="T412:T418" si="533">(O412+Q412)*K412</f>
        <v>0</v>
      </c>
      <c r="U412" s="7">
        <f t="shared" ref="U412:U418" si="534">S412*K412</f>
        <v>0</v>
      </c>
      <c r="V412" s="7">
        <f t="shared" ref="V412:V418" si="535">(O412*P412)+(Q412*R412)</f>
        <v>0</v>
      </c>
      <c r="W412" s="11">
        <f t="shared" ref="W412:W418" si="536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537">IF(H413="t",G413-F413+1,ROUND((G413-F413)/30.4,0))</f>
        <v>0</v>
      </c>
      <c r="J413" s="6"/>
      <c r="K413" s="91">
        <f t="shared" si="531"/>
        <v>0</v>
      </c>
      <c r="L413" s="92">
        <f t="shared" ref="L413:L418" si="538">IF(H413="t",J413/30*I413,J413*I413)</f>
        <v>0</v>
      </c>
      <c r="M413" s="93">
        <v>0.26150000000000001</v>
      </c>
      <c r="N413" s="7">
        <f t="shared" si="532"/>
        <v>0</v>
      </c>
      <c r="O413" s="8"/>
      <c r="P413" s="9"/>
      <c r="Q413" s="8"/>
      <c r="R413" s="9"/>
      <c r="S413" s="8"/>
      <c r="T413" s="7">
        <f t="shared" si="533"/>
        <v>0</v>
      </c>
      <c r="U413" s="7">
        <f t="shared" si="534"/>
        <v>0</v>
      </c>
      <c r="V413" s="7">
        <f t="shared" si="535"/>
        <v>0</v>
      </c>
      <c r="W413" s="11">
        <f t="shared" si="536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537"/>
        <v>0</v>
      </c>
      <c r="J414" s="6"/>
      <c r="K414" s="91">
        <f t="shared" si="531"/>
        <v>0</v>
      </c>
      <c r="L414" s="92">
        <f t="shared" si="538"/>
        <v>0</v>
      </c>
      <c r="M414" s="93">
        <v>0.26150000000000001</v>
      </c>
      <c r="N414" s="7">
        <f t="shared" si="532"/>
        <v>0</v>
      </c>
      <c r="O414" s="8"/>
      <c r="P414" s="9"/>
      <c r="Q414" s="8"/>
      <c r="R414" s="9"/>
      <c r="S414" s="8"/>
      <c r="T414" s="7">
        <f t="shared" si="533"/>
        <v>0</v>
      </c>
      <c r="U414" s="7">
        <f t="shared" si="534"/>
        <v>0</v>
      </c>
      <c r="V414" s="7">
        <f t="shared" si="535"/>
        <v>0</v>
      </c>
      <c r="W414" s="11">
        <f t="shared" si="536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ref="I415" si="539">IF(H415="t",G415-F415+1,ROUND((G415-F415)/30.4,0))</f>
        <v>0</v>
      </c>
      <c r="J415" s="6"/>
      <c r="K415" s="91">
        <f t="shared" ref="K415" si="540">J415/30</f>
        <v>0</v>
      </c>
      <c r="L415" s="92">
        <f t="shared" ref="L415" si="541">IF(H415="t",J415/30*I415,J415*I415)</f>
        <v>0</v>
      </c>
      <c r="M415" s="93">
        <v>0.26150000000000001</v>
      </c>
      <c r="N415" s="7">
        <f t="shared" si="532"/>
        <v>0</v>
      </c>
      <c r="O415" s="8"/>
      <c r="P415" s="9"/>
      <c r="Q415" s="8"/>
      <c r="R415" s="9"/>
      <c r="S415" s="8"/>
      <c r="T415" s="7">
        <f t="shared" si="533"/>
        <v>0</v>
      </c>
      <c r="U415" s="7">
        <f t="shared" ref="U415" si="542">S415*K415</f>
        <v>0</v>
      </c>
      <c r="V415" s="7">
        <f t="shared" si="535"/>
        <v>0</v>
      </c>
      <c r="W415" s="11">
        <f t="shared" si="536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537"/>
        <v>0</v>
      </c>
      <c r="J416" s="6"/>
      <c r="K416" s="91">
        <f t="shared" si="531"/>
        <v>0</v>
      </c>
      <c r="L416" s="92">
        <f t="shared" si="538"/>
        <v>0</v>
      </c>
      <c r="M416" s="93">
        <v>0.26150000000000001</v>
      </c>
      <c r="N416" s="7">
        <f t="shared" si="532"/>
        <v>0</v>
      </c>
      <c r="O416" s="8"/>
      <c r="P416" s="9"/>
      <c r="Q416" s="8"/>
      <c r="R416" s="9"/>
      <c r="S416" s="8"/>
      <c r="T416" s="7">
        <f t="shared" si="533"/>
        <v>0</v>
      </c>
      <c r="U416" s="7">
        <f t="shared" si="534"/>
        <v>0</v>
      </c>
      <c r="V416" s="7">
        <f t="shared" si="535"/>
        <v>0</v>
      </c>
      <c r="W416" s="11">
        <f t="shared" si="536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537"/>
        <v>0</v>
      </c>
      <c r="J417" s="6"/>
      <c r="K417" s="91">
        <f t="shared" si="531"/>
        <v>0</v>
      </c>
      <c r="L417" s="92">
        <f t="shared" si="538"/>
        <v>0</v>
      </c>
      <c r="M417" s="93">
        <v>0.26150000000000001</v>
      </c>
      <c r="N417" s="7">
        <f t="shared" si="532"/>
        <v>0</v>
      </c>
      <c r="O417" s="8"/>
      <c r="P417" s="9"/>
      <c r="Q417" s="8"/>
      <c r="R417" s="9"/>
      <c r="S417" s="8"/>
      <c r="T417" s="7">
        <f t="shared" si="533"/>
        <v>0</v>
      </c>
      <c r="U417" s="7">
        <f t="shared" si="534"/>
        <v>0</v>
      </c>
      <c r="V417" s="7">
        <f t="shared" si="535"/>
        <v>0</v>
      </c>
      <c r="W417" s="11">
        <f t="shared" si="536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537"/>
        <v>0</v>
      </c>
      <c r="J418" s="6"/>
      <c r="K418" s="91">
        <f t="shared" si="531"/>
        <v>0</v>
      </c>
      <c r="L418" s="92">
        <f t="shared" si="538"/>
        <v>0</v>
      </c>
      <c r="M418" s="93">
        <v>0.26150000000000001</v>
      </c>
      <c r="N418" s="7">
        <f t="shared" si="532"/>
        <v>0</v>
      </c>
      <c r="O418" s="8"/>
      <c r="P418" s="9"/>
      <c r="Q418" s="8"/>
      <c r="R418" s="9"/>
      <c r="S418" s="8"/>
      <c r="T418" s="7">
        <f t="shared" si="533"/>
        <v>0</v>
      </c>
      <c r="U418" s="7">
        <f t="shared" si="534"/>
        <v>0</v>
      </c>
      <c r="V418" s="7">
        <f t="shared" si="535"/>
        <v>0</v>
      </c>
      <c r="W418" s="11">
        <f t="shared" si="536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543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544">L421*M421</f>
        <v>0</v>
      </c>
      <c r="O421" s="8"/>
      <c r="P421" s="9"/>
      <c r="Q421" s="8"/>
      <c r="R421" s="9"/>
      <c r="S421" s="8"/>
      <c r="T421" s="7">
        <f t="shared" ref="T421:T427" si="545">(O421+Q421)*K421</f>
        <v>0</v>
      </c>
      <c r="U421" s="7">
        <f t="shared" ref="U421:U427" si="546">S421*K421</f>
        <v>0</v>
      </c>
      <c r="V421" s="7">
        <f t="shared" ref="V421:V427" si="547">(O421*P421)+(Q421*R421)</f>
        <v>0</v>
      </c>
      <c r="W421" s="11">
        <f t="shared" ref="W421:W427" si="548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549">IF(H422="t",G422-F422+1,ROUND((G422-F422)/30.4,0))</f>
        <v>0</v>
      </c>
      <c r="J422" s="6"/>
      <c r="K422" s="91">
        <f t="shared" si="543"/>
        <v>0</v>
      </c>
      <c r="L422" s="92">
        <f t="shared" ref="L422:L427" si="550">IF(H422="t",J422/30*I422,J422*I422)</f>
        <v>0</v>
      </c>
      <c r="M422" s="93">
        <v>0.26150000000000001</v>
      </c>
      <c r="N422" s="7">
        <f t="shared" si="544"/>
        <v>0</v>
      </c>
      <c r="O422" s="8"/>
      <c r="P422" s="9"/>
      <c r="Q422" s="8"/>
      <c r="R422" s="9"/>
      <c r="S422" s="8"/>
      <c r="T422" s="7">
        <f t="shared" si="545"/>
        <v>0</v>
      </c>
      <c r="U422" s="7">
        <f t="shared" si="546"/>
        <v>0</v>
      </c>
      <c r="V422" s="7">
        <f t="shared" si="547"/>
        <v>0</v>
      </c>
      <c r="W422" s="11">
        <f t="shared" si="548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549"/>
        <v>0</v>
      </c>
      <c r="J423" s="6"/>
      <c r="K423" s="91">
        <f t="shared" si="543"/>
        <v>0</v>
      </c>
      <c r="L423" s="92">
        <f t="shared" si="550"/>
        <v>0</v>
      </c>
      <c r="M423" s="93">
        <v>0.26150000000000001</v>
      </c>
      <c r="N423" s="7">
        <f t="shared" si="544"/>
        <v>0</v>
      </c>
      <c r="O423" s="8"/>
      <c r="P423" s="9"/>
      <c r="Q423" s="8"/>
      <c r="R423" s="9"/>
      <c r="S423" s="8"/>
      <c r="T423" s="7">
        <f t="shared" si="545"/>
        <v>0</v>
      </c>
      <c r="U423" s="7">
        <f t="shared" si="546"/>
        <v>0</v>
      </c>
      <c r="V423" s="7">
        <f t="shared" si="547"/>
        <v>0</v>
      </c>
      <c r="W423" s="11">
        <f t="shared" si="548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ref="I424" si="551">IF(H424="t",G424-F424+1,ROUND((G424-F424)/30.4,0))</f>
        <v>0</v>
      </c>
      <c r="J424" s="6"/>
      <c r="K424" s="91">
        <f t="shared" ref="K424" si="552">J424/30</f>
        <v>0</v>
      </c>
      <c r="L424" s="92">
        <f t="shared" ref="L424" si="553">IF(H424="t",J424/30*I424,J424*I424)</f>
        <v>0</v>
      </c>
      <c r="M424" s="93">
        <v>0.26150000000000001</v>
      </c>
      <c r="N424" s="7">
        <f t="shared" si="544"/>
        <v>0</v>
      </c>
      <c r="O424" s="8"/>
      <c r="P424" s="9"/>
      <c r="Q424" s="8"/>
      <c r="R424" s="9"/>
      <c r="S424" s="8"/>
      <c r="T424" s="7">
        <f t="shared" si="545"/>
        <v>0</v>
      </c>
      <c r="U424" s="7">
        <f t="shared" ref="U424" si="554">S424*K424</f>
        <v>0</v>
      </c>
      <c r="V424" s="7">
        <f t="shared" si="547"/>
        <v>0</v>
      </c>
      <c r="W424" s="11">
        <f t="shared" si="548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549"/>
        <v>0</v>
      </c>
      <c r="J425" s="6"/>
      <c r="K425" s="91">
        <f t="shared" si="543"/>
        <v>0</v>
      </c>
      <c r="L425" s="92">
        <f t="shared" si="550"/>
        <v>0</v>
      </c>
      <c r="M425" s="93">
        <v>0.26150000000000001</v>
      </c>
      <c r="N425" s="7">
        <f t="shared" si="544"/>
        <v>0</v>
      </c>
      <c r="O425" s="8"/>
      <c r="P425" s="9"/>
      <c r="Q425" s="8"/>
      <c r="R425" s="9"/>
      <c r="S425" s="8"/>
      <c r="T425" s="7">
        <f t="shared" si="545"/>
        <v>0</v>
      </c>
      <c r="U425" s="7">
        <f t="shared" si="546"/>
        <v>0</v>
      </c>
      <c r="V425" s="7">
        <f t="shared" si="547"/>
        <v>0</v>
      </c>
      <c r="W425" s="11">
        <f t="shared" si="548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549"/>
        <v>0</v>
      </c>
      <c r="J426" s="6"/>
      <c r="K426" s="91">
        <f t="shared" si="543"/>
        <v>0</v>
      </c>
      <c r="L426" s="92">
        <f t="shared" si="550"/>
        <v>0</v>
      </c>
      <c r="M426" s="93">
        <v>0.26150000000000001</v>
      </c>
      <c r="N426" s="7">
        <f t="shared" si="544"/>
        <v>0</v>
      </c>
      <c r="O426" s="8"/>
      <c r="P426" s="9"/>
      <c r="Q426" s="8"/>
      <c r="R426" s="9"/>
      <c r="S426" s="8"/>
      <c r="T426" s="7">
        <f t="shared" si="545"/>
        <v>0</v>
      </c>
      <c r="U426" s="7">
        <f t="shared" si="546"/>
        <v>0</v>
      </c>
      <c r="V426" s="7">
        <f t="shared" si="547"/>
        <v>0</v>
      </c>
      <c r="W426" s="11">
        <f t="shared" si="548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549"/>
        <v>0</v>
      </c>
      <c r="J427" s="6"/>
      <c r="K427" s="91">
        <f t="shared" si="543"/>
        <v>0</v>
      </c>
      <c r="L427" s="92">
        <f t="shared" si="550"/>
        <v>0</v>
      </c>
      <c r="M427" s="93">
        <v>0.26150000000000001</v>
      </c>
      <c r="N427" s="7">
        <f t="shared" si="544"/>
        <v>0</v>
      </c>
      <c r="O427" s="8"/>
      <c r="P427" s="9"/>
      <c r="Q427" s="8"/>
      <c r="R427" s="9"/>
      <c r="S427" s="8"/>
      <c r="T427" s="7">
        <f t="shared" si="545"/>
        <v>0</v>
      </c>
      <c r="U427" s="7">
        <f t="shared" si="546"/>
        <v>0</v>
      </c>
      <c r="V427" s="7">
        <f t="shared" si="547"/>
        <v>0</v>
      </c>
      <c r="W427" s="11">
        <f t="shared" si="548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555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556">L430*M430</f>
        <v>0</v>
      </c>
      <c r="O430" s="8"/>
      <c r="P430" s="9"/>
      <c r="Q430" s="8"/>
      <c r="R430" s="9"/>
      <c r="S430" s="8"/>
      <c r="T430" s="7">
        <f t="shared" ref="T430:T436" si="557">(O430+Q430)*K430</f>
        <v>0</v>
      </c>
      <c r="U430" s="7">
        <f t="shared" ref="U430:U436" si="558">S430*K430</f>
        <v>0</v>
      </c>
      <c r="V430" s="7">
        <f t="shared" ref="V430:V436" si="559">(O430*P430)+(Q430*R430)</f>
        <v>0</v>
      </c>
      <c r="W430" s="11">
        <f t="shared" ref="W430:W436" si="560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561">IF(H431="t",G431-F431+1,ROUND((G431-F431)/30.4,0))</f>
        <v>0</v>
      </c>
      <c r="J431" s="6"/>
      <c r="K431" s="91">
        <f t="shared" si="555"/>
        <v>0</v>
      </c>
      <c r="L431" s="92">
        <f t="shared" ref="L431:L436" si="562">IF(H431="t",J431/30*I431,J431*I431)</f>
        <v>0</v>
      </c>
      <c r="M431" s="93">
        <v>0.26150000000000001</v>
      </c>
      <c r="N431" s="7">
        <f t="shared" si="556"/>
        <v>0</v>
      </c>
      <c r="O431" s="8"/>
      <c r="P431" s="9"/>
      <c r="Q431" s="8"/>
      <c r="R431" s="9"/>
      <c r="S431" s="8"/>
      <c r="T431" s="7">
        <f t="shared" si="557"/>
        <v>0</v>
      </c>
      <c r="U431" s="7">
        <f t="shared" si="558"/>
        <v>0</v>
      </c>
      <c r="V431" s="7">
        <f t="shared" si="559"/>
        <v>0</v>
      </c>
      <c r="W431" s="11">
        <f t="shared" si="560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561"/>
        <v>0</v>
      </c>
      <c r="J432" s="6"/>
      <c r="K432" s="91">
        <f t="shared" si="555"/>
        <v>0</v>
      </c>
      <c r="L432" s="92">
        <f t="shared" si="562"/>
        <v>0</v>
      </c>
      <c r="M432" s="93">
        <v>0.26150000000000001</v>
      </c>
      <c r="N432" s="7">
        <f t="shared" si="556"/>
        <v>0</v>
      </c>
      <c r="O432" s="8"/>
      <c r="P432" s="9"/>
      <c r="Q432" s="8"/>
      <c r="R432" s="9"/>
      <c r="S432" s="8"/>
      <c r="T432" s="7">
        <f t="shared" si="557"/>
        <v>0</v>
      </c>
      <c r="U432" s="7">
        <f t="shared" si="558"/>
        <v>0</v>
      </c>
      <c r="V432" s="7">
        <f t="shared" si="559"/>
        <v>0</v>
      </c>
      <c r="W432" s="11">
        <f t="shared" si="560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ref="I433" si="563">IF(H433="t",G433-F433+1,ROUND((G433-F433)/30.4,0))</f>
        <v>0</v>
      </c>
      <c r="J433" s="6"/>
      <c r="K433" s="91">
        <f t="shared" ref="K433" si="564">J433/30</f>
        <v>0</v>
      </c>
      <c r="L433" s="92">
        <f t="shared" ref="L433" si="565">IF(H433="t",J433/30*I433,J433*I433)</f>
        <v>0</v>
      </c>
      <c r="M433" s="93">
        <v>0.26150000000000001</v>
      </c>
      <c r="N433" s="7">
        <f t="shared" si="556"/>
        <v>0</v>
      </c>
      <c r="O433" s="8"/>
      <c r="P433" s="9"/>
      <c r="Q433" s="8"/>
      <c r="R433" s="9"/>
      <c r="S433" s="8"/>
      <c r="T433" s="7">
        <f t="shared" si="557"/>
        <v>0</v>
      </c>
      <c r="U433" s="7">
        <f t="shared" ref="U433" si="566">S433*K433</f>
        <v>0</v>
      </c>
      <c r="V433" s="7">
        <f t="shared" si="559"/>
        <v>0</v>
      </c>
      <c r="W433" s="11">
        <f t="shared" si="560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561"/>
        <v>0</v>
      </c>
      <c r="J434" s="6"/>
      <c r="K434" s="91">
        <f t="shared" si="555"/>
        <v>0</v>
      </c>
      <c r="L434" s="92">
        <f t="shared" si="562"/>
        <v>0</v>
      </c>
      <c r="M434" s="93">
        <v>0.26150000000000001</v>
      </c>
      <c r="N434" s="7">
        <f t="shared" si="556"/>
        <v>0</v>
      </c>
      <c r="O434" s="8"/>
      <c r="P434" s="9"/>
      <c r="Q434" s="8"/>
      <c r="R434" s="9"/>
      <c r="S434" s="8"/>
      <c r="T434" s="7">
        <f t="shared" si="557"/>
        <v>0</v>
      </c>
      <c r="U434" s="7">
        <f t="shared" si="558"/>
        <v>0</v>
      </c>
      <c r="V434" s="7">
        <f t="shared" si="559"/>
        <v>0</v>
      </c>
      <c r="W434" s="11">
        <f t="shared" si="560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561"/>
        <v>0</v>
      </c>
      <c r="J435" s="6"/>
      <c r="K435" s="91">
        <f t="shared" si="555"/>
        <v>0</v>
      </c>
      <c r="L435" s="92">
        <f t="shared" si="562"/>
        <v>0</v>
      </c>
      <c r="M435" s="93">
        <v>0.26150000000000001</v>
      </c>
      <c r="N435" s="7">
        <f t="shared" si="556"/>
        <v>0</v>
      </c>
      <c r="O435" s="8"/>
      <c r="P435" s="9"/>
      <c r="Q435" s="8"/>
      <c r="R435" s="9"/>
      <c r="S435" s="8"/>
      <c r="T435" s="7">
        <f t="shared" si="557"/>
        <v>0</v>
      </c>
      <c r="U435" s="7">
        <f t="shared" si="558"/>
        <v>0</v>
      </c>
      <c r="V435" s="7">
        <f t="shared" si="559"/>
        <v>0</v>
      </c>
      <c r="W435" s="11">
        <f t="shared" si="560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561"/>
        <v>0</v>
      </c>
      <c r="J436" s="6"/>
      <c r="K436" s="91">
        <f t="shared" si="555"/>
        <v>0</v>
      </c>
      <c r="L436" s="92">
        <f t="shared" si="562"/>
        <v>0</v>
      </c>
      <c r="M436" s="93">
        <v>0.26150000000000001</v>
      </c>
      <c r="N436" s="7">
        <f t="shared" si="556"/>
        <v>0</v>
      </c>
      <c r="O436" s="8"/>
      <c r="P436" s="9"/>
      <c r="Q436" s="8"/>
      <c r="R436" s="9"/>
      <c r="S436" s="8"/>
      <c r="T436" s="7">
        <f t="shared" si="557"/>
        <v>0</v>
      </c>
      <c r="U436" s="7">
        <f t="shared" si="558"/>
        <v>0</v>
      </c>
      <c r="V436" s="7">
        <f t="shared" si="559"/>
        <v>0</v>
      </c>
      <c r="W436" s="11">
        <f t="shared" si="560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567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568">L439*M439</f>
        <v>0</v>
      </c>
      <c r="O439" s="8"/>
      <c r="P439" s="9"/>
      <c r="Q439" s="8"/>
      <c r="R439" s="9"/>
      <c r="S439" s="8"/>
      <c r="T439" s="7">
        <f t="shared" ref="T439:T445" si="569">(O439+Q439)*K439</f>
        <v>0</v>
      </c>
      <c r="U439" s="7">
        <f t="shared" ref="U439:U445" si="570">S439*K439</f>
        <v>0</v>
      </c>
      <c r="V439" s="7">
        <f t="shared" ref="V439:V445" si="571">(O439*P439)+(Q439*R439)</f>
        <v>0</v>
      </c>
      <c r="W439" s="11">
        <f t="shared" ref="W439:W445" si="572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573">IF(H440="t",G440-F440+1,ROUND((G440-F440)/30.4,0))</f>
        <v>0</v>
      </c>
      <c r="J440" s="6"/>
      <c r="K440" s="91">
        <f t="shared" si="567"/>
        <v>0</v>
      </c>
      <c r="L440" s="92">
        <f t="shared" ref="L440:L445" si="574">IF(H440="t",J440/30*I440,J440*I440)</f>
        <v>0</v>
      </c>
      <c r="M440" s="93">
        <v>0.26150000000000001</v>
      </c>
      <c r="N440" s="7">
        <f t="shared" si="568"/>
        <v>0</v>
      </c>
      <c r="O440" s="8"/>
      <c r="P440" s="9"/>
      <c r="Q440" s="8"/>
      <c r="R440" s="9"/>
      <c r="S440" s="8"/>
      <c r="T440" s="7">
        <f t="shared" si="569"/>
        <v>0</v>
      </c>
      <c r="U440" s="7">
        <f t="shared" si="570"/>
        <v>0</v>
      </c>
      <c r="V440" s="7">
        <f t="shared" si="571"/>
        <v>0</v>
      </c>
      <c r="W440" s="11">
        <f t="shared" si="572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ref="I441" si="575">IF(H441="t",G441-F441+1,ROUND((G441-F441)/30.4,0))</f>
        <v>0</v>
      </c>
      <c r="J441" s="6"/>
      <c r="K441" s="91">
        <f t="shared" ref="K441" si="576">J441/30</f>
        <v>0</v>
      </c>
      <c r="L441" s="92">
        <f t="shared" ref="L441" si="577">IF(H441="t",J441/30*I441,J441*I441)</f>
        <v>0</v>
      </c>
      <c r="M441" s="93">
        <v>0.26150000000000001</v>
      </c>
      <c r="N441" s="7">
        <f t="shared" si="568"/>
        <v>0</v>
      </c>
      <c r="O441" s="8"/>
      <c r="P441" s="9"/>
      <c r="Q441" s="8"/>
      <c r="R441" s="9"/>
      <c r="S441" s="8"/>
      <c r="T441" s="7">
        <f t="shared" si="569"/>
        <v>0</v>
      </c>
      <c r="U441" s="7">
        <f t="shared" ref="U441" si="578">S441*K441</f>
        <v>0</v>
      </c>
      <c r="V441" s="7">
        <f t="shared" si="571"/>
        <v>0</v>
      </c>
      <c r="W441" s="11">
        <f t="shared" si="572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573"/>
        <v>0</v>
      </c>
      <c r="J442" s="6"/>
      <c r="K442" s="91">
        <f t="shared" si="567"/>
        <v>0</v>
      </c>
      <c r="L442" s="92">
        <f t="shared" si="574"/>
        <v>0</v>
      </c>
      <c r="M442" s="93">
        <v>0.26150000000000001</v>
      </c>
      <c r="N442" s="7">
        <f t="shared" si="568"/>
        <v>0</v>
      </c>
      <c r="O442" s="8"/>
      <c r="P442" s="9"/>
      <c r="Q442" s="8"/>
      <c r="R442" s="9"/>
      <c r="S442" s="8"/>
      <c r="T442" s="7">
        <f t="shared" si="569"/>
        <v>0</v>
      </c>
      <c r="U442" s="7">
        <f t="shared" si="570"/>
        <v>0</v>
      </c>
      <c r="V442" s="7">
        <f t="shared" si="571"/>
        <v>0</v>
      </c>
      <c r="W442" s="11">
        <f t="shared" si="572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573"/>
        <v>0</v>
      </c>
      <c r="J443" s="6"/>
      <c r="K443" s="91">
        <f t="shared" si="567"/>
        <v>0</v>
      </c>
      <c r="L443" s="92">
        <f t="shared" si="574"/>
        <v>0</v>
      </c>
      <c r="M443" s="93">
        <v>0.26150000000000001</v>
      </c>
      <c r="N443" s="7">
        <f t="shared" si="568"/>
        <v>0</v>
      </c>
      <c r="O443" s="8"/>
      <c r="P443" s="9"/>
      <c r="Q443" s="8"/>
      <c r="R443" s="9"/>
      <c r="S443" s="8"/>
      <c r="T443" s="7">
        <f t="shared" si="569"/>
        <v>0</v>
      </c>
      <c r="U443" s="7">
        <f t="shared" si="570"/>
        <v>0</v>
      </c>
      <c r="V443" s="7">
        <f t="shared" si="571"/>
        <v>0</v>
      </c>
      <c r="W443" s="11">
        <f t="shared" si="572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573"/>
        <v>0</v>
      </c>
      <c r="J444" s="6"/>
      <c r="K444" s="91">
        <f t="shared" si="567"/>
        <v>0</v>
      </c>
      <c r="L444" s="92">
        <f t="shared" si="574"/>
        <v>0</v>
      </c>
      <c r="M444" s="93">
        <v>0.26150000000000001</v>
      </c>
      <c r="N444" s="7">
        <f t="shared" si="568"/>
        <v>0</v>
      </c>
      <c r="O444" s="8"/>
      <c r="P444" s="9"/>
      <c r="Q444" s="8"/>
      <c r="R444" s="9"/>
      <c r="S444" s="8"/>
      <c r="T444" s="7">
        <f t="shared" si="569"/>
        <v>0</v>
      </c>
      <c r="U444" s="7">
        <f t="shared" si="570"/>
        <v>0</v>
      </c>
      <c r="V444" s="7">
        <f t="shared" si="571"/>
        <v>0</v>
      </c>
      <c r="W444" s="11">
        <f t="shared" si="572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573"/>
        <v>0</v>
      </c>
      <c r="J445" s="6"/>
      <c r="K445" s="91">
        <f t="shared" si="567"/>
        <v>0</v>
      </c>
      <c r="L445" s="92">
        <f t="shared" si="574"/>
        <v>0</v>
      </c>
      <c r="M445" s="93">
        <v>0.26150000000000001</v>
      </c>
      <c r="N445" s="7">
        <f t="shared" si="568"/>
        <v>0</v>
      </c>
      <c r="O445" s="8"/>
      <c r="P445" s="9"/>
      <c r="Q445" s="8"/>
      <c r="R445" s="9"/>
      <c r="S445" s="8"/>
      <c r="T445" s="7">
        <f t="shared" si="569"/>
        <v>0</v>
      </c>
      <c r="U445" s="7">
        <f t="shared" si="570"/>
        <v>0</v>
      </c>
      <c r="V445" s="7">
        <f t="shared" si="571"/>
        <v>0</v>
      </c>
      <c r="W445" s="11">
        <f t="shared" si="572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579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580">L448*M448</f>
        <v>0</v>
      </c>
      <c r="O448" s="8"/>
      <c r="P448" s="9"/>
      <c r="Q448" s="8"/>
      <c r="R448" s="9"/>
      <c r="S448" s="8"/>
      <c r="T448" s="7">
        <f t="shared" ref="T448:T454" si="581">(O448+Q448)*K448</f>
        <v>0</v>
      </c>
      <c r="U448" s="7">
        <f t="shared" ref="U448:U454" si="582">S448*K448</f>
        <v>0</v>
      </c>
      <c r="V448" s="7">
        <f t="shared" ref="V448:V454" si="583">(O448*P448)+(Q448*R448)</f>
        <v>0</v>
      </c>
      <c r="W448" s="11">
        <f t="shared" ref="W448:W454" si="584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585">IF(H449="t",G449-F449+1,ROUND((G449-F449)/30.4,0))</f>
        <v>0</v>
      </c>
      <c r="J449" s="6"/>
      <c r="K449" s="91">
        <f t="shared" si="579"/>
        <v>0</v>
      </c>
      <c r="L449" s="92">
        <f t="shared" ref="L449:L454" si="586">IF(H449="t",J449/30*I449,J449*I449)</f>
        <v>0</v>
      </c>
      <c r="M449" s="93">
        <v>0.26150000000000001</v>
      </c>
      <c r="N449" s="7">
        <f t="shared" si="580"/>
        <v>0</v>
      </c>
      <c r="O449" s="8"/>
      <c r="P449" s="9"/>
      <c r="Q449" s="8"/>
      <c r="R449" s="9"/>
      <c r="S449" s="8"/>
      <c r="T449" s="7">
        <f t="shared" si="581"/>
        <v>0</v>
      </c>
      <c r="U449" s="7">
        <f t="shared" si="582"/>
        <v>0</v>
      </c>
      <c r="V449" s="7">
        <f t="shared" si="583"/>
        <v>0</v>
      </c>
      <c r="W449" s="11">
        <f t="shared" si="584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585"/>
        <v>0</v>
      </c>
      <c r="J450" s="6"/>
      <c r="K450" s="91">
        <f t="shared" si="579"/>
        <v>0</v>
      </c>
      <c r="L450" s="92">
        <f t="shared" si="586"/>
        <v>0</v>
      </c>
      <c r="M450" s="93">
        <v>0.26150000000000001</v>
      </c>
      <c r="N450" s="7">
        <f t="shared" si="580"/>
        <v>0</v>
      </c>
      <c r="O450" s="8"/>
      <c r="P450" s="9"/>
      <c r="Q450" s="8"/>
      <c r="R450" s="9"/>
      <c r="S450" s="8"/>
      <c r="T450" s="7">
        <f t="shared" si="581"/>
        <v>0</v>
      </c>
      <c r="U450" s="7">
        <f t="shared" si="582"/>
        <v>0</v>
      </c>
      <c r="V450" s="7">
        <f t="shared" si="583"/>
        <v>0</v>
      </c>
      <c r="W450" s="11">
        <f t="shared" si="584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ref="I451" si="587">IF(H451="t",G451-F451+1,ROUND((G451-F451)/30.4,0))</f>
        <v>0</v>
      </c>
      <c r="J451" s="6"/>
      <c r="K451" s="91">
        <f t="shared" ref="K451" si="588">J451/30</f>
        <v>0</v>
      </c>
      <c r="L451" s="92">
        <f t="shared" ref="L451" si="589">IF(H451="t",J451/30*I451,J451*I451)</f>
        <v>0</v>
      </c>
      <c r="M451" s="93">
        <v>0.26150000000000001</v>
      </c>
      <c r="N451" s="7">
        <f t="shared" si="580"/>
        <v>0</v>
      </c>
      <c r="O451" s="8"/>
      <c r="P451" s="9"/>
      <c r="Q451" s="8"/>
      <c r="R451" s="9"/>
      <c r="S451" s="8"/>
      <c r="T451" s="7">
        <f t="shared" si="581"/>
        <v>0</v>
      </c>
      <c r="U451" s="7">
        <f t="shared" ref="U451" si="590">S451*K451</f>
        <v>0</v>
      </c>
      <c r="V451" s="7">
        <f t="shared" si="583"/>
        <v>0</v>
      </c>
      <c r="W451" s="11">
        <f t="shared" si="584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585"/>
        <v>0</v>
      </c>
      <c r="J452" s="6"/>
      <c r="K452" s="91">
        <f t="shared" si="579"/>
        <v>0</v>
      </c>
      <c r="L452" s="92">
        <f t="shared" si="586"/>
        <v>0</v>
      </c>
      <c r="M452" s="93">
        <v>0.26150000000000001</v>
      </c>
      <c r="N452" s="7">
        <f t="shared" si="580"/>
        <v>0</v>
      </c>
      <c r="O452" s="8"/>
      <c r="P452" s="9"/>
      <c r="Q452" s="8"/>
      <c r="R452" s="9"/>
      <c r="S452" s="8"/>
      <c r="T452" s="7">
        <f t="shared" si="581"/>
        <v>0</v>
      </c>
      <c r="U452" s="7">
        <f t="shared" si="582"/>
        <v>0</v>
      </c>
      <c r="V452" s="7">
        <f t="shared" si="583"/>
        <v>0</v>
      </c>
      <c r="W452" s="11">
        <f t="shared" si="584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585"/>
        <v>0</v>
      </c>
      <c r="J453" s="6"/>
      <c r="K453" s="91">
        <f t="shared" si="579"/>
        <v>0</v>
      </c>
      <c r="L453" s="92">
        <f t="shared" si="586"/>
        <v>0</v>
      </c>
      <c r="M453" s="93">
        <v>0.26150000000000001</v>
      </c>
      <c r="N453" s="7">
        <f t="shared" si="580"/>
        <v>0</v>
      </c>
      <c r="O453" s="8"/>
      <c r="P453" s="9"/>
      <c r="Q453" s="8"/>
      <c r="R453" s="9"/>
      <c r="S453" s="8"/>
      <c r="T453" s="7">
        <f t="shared" si="581"/>
        <v>0</v>
      </c>
      <c r="U453" s="7">
        <f t="shared" si="582"/>
        <v>0</v>
      </c>
      <c r="V453" s="7">
        <f t="shared" si="583"/>
        <v>0</v>
      </c>
      <c r="W453" s="11">
        <f t="shared" si="584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585"/>
        <v>0</v>
      </c>
      <c r="J454" s="6"/>
      <c r="K454" s="91">
        <f t="shared" si="579"/>
        <v>0</v>
      </c>
      <c r="L454" s="92">
        <f t="shared" si="586"/>
        <v>0</v>
      </c>
      <c r="M454" s="93">
        <v>0.26150000000000001</v>
      </c>
      <c r="N454" s="7">
        <f t="shared" si="580"/>
        <v>0</v>
      </c>
      <c r="O454" s="8"/>
      <c r="P454" s="9"/>
      <c r="Q454" s="8"/>
      <c r="R454" s="9"/>
      <c r="S454" s="8"/>
      <c r="T454" s="7">
        <f t="shared" si="581"/>
        <v>0</v>
      </c>
      <c r="U454" s="7">
        <f t="shared" si="582"/>
        <v>0</v>
      </c>
      <c r="V454" s="7">
        <f t="shared" si="583"/>
        <v>0</v>
      </c>
      <c r="W454" s="11">
        <f t="shared" si="584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591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592">L457*M457</f>
        <v>0</v>
      </c>
      <c r="O457" s="8"/>
      <c r="P457" s="9"/>
      <c r="Q457" s="8"/>
      <c r="R457" s="9"/>
      <c r="S457" s="8"/>
      <c r="T457" s="7">
        <f t="shared" ref="T457:T463" si="593">(O457+Q457)*K457</f>
        <v>0</v>
      </c>
      <c r="U457" s="7">
        <f t="shared" ref="U457:U463" si="594">S457*K457</f>
        <v>0</v>
      </c>
      <c r="V457" s="7">
        <f t="shared" ref="V457:V463" si="595">(O457*P457)+(Q457*R457)</f>
        <v>0</v>
      </c>
      <c r="W457" s="11">
        <f t="shared" ref="W457:W463" si="596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597">IF(H458="t",G458-F458+1,ROUND((G458-F458)/30.4,0))</f>
        <v>0</v>
      </c>
      <c r="J458" s="6"/>
      <c r="K458" s="91">
        <f t="shared" si="591"/>
        <v>0</v>
      </c>
      <c r="L458" s="92">
        <f t="shared" ref="L458:L463" si="598">IF(H458="t",J458/30*I458,J458*I458)</f>
        <v>0</v>
      </c>
      <c r="M458" s="93">
        <v>0.26150000000000001</v>
      </c>
      <c r="N458" s="7">
        <f t="shared" si="592"/>
        <v>0</v>
      </c>
      <c r="O458" s="8"/>
      <c r="P458" s="9"/>
      <c r="Q458" s="8"/>
      <c r="R458" s="9"/>
      <c r="S458" s="8"/>
      <c r="T458" s="7">
        <f t="shared" si="593"/>
        <v>0</v>
      </c>
      <c r="U458" s="7">
        <f t="shared" si="594"/>
        <v>0</v>
      </c>
      <c r="V458" s="7">
        <f t="shared" si="595"/>
        <v>0</v>
      </c>
      <c r="W458" s="11">
        <f t="shared" si="596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597"/>
        <v>0</v>
      </c>
      <c r="J459" s="6"/>
      <c r="K459" s="91">
        <f t="shared" si="591"/>
        <v>0</v>
      </c>
      <c r="L459" s="92">
        <f t="shared" si="598"/>
        <v>0</v>
      </c>
      <c r="M459" s="93">
        <v>0.26150000000000001</v>
      </c>
      <c r="N459" s="7">
        <f t="shared" si="592"/>
        <v>0</v>
      </c>
      <c r="O459" s="8"/>
      <c r="P459" s="9"/>
      <c r="Q459" s="8"/>
      <c r="R459" s="9"/>
      <c r="S459" s="8"/>
      <c r="T459" s="7">
        <f t="shared" si="593"/>
        <v>0</v>
      </c>
      <c r="U459" s="7">
        <f t="shared" si="594"/>
        <v>0</v>
      </c>
      <c r="V459" s="7">
        <f t="shared" si="595"/>
        <v>0</v>
      </c>
      <c r="W459" s="11">
        <f t="shared" si="596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ref="I460" si="599">IF(H460="t",G460-F460+1,ROUND((G460-F460)/30.4,0))</f>
        <v>0</v>
      </c>
      <c r="J460" s="6"/>
      <c r="K460" s="91">
        <f t="shared" ref="K460" si="600">J460/30</f>
        <v>0</v>
      </c>
      <c r="L460" s="92">
        <f t="shared" ref="L460" si="601">IF(H460="t",J460/30*I460,J460*I460)</f>
        <v>0</v>
      </c>
      <c r="M460" s="93">
        <v>0.26150000000000001</v>
      </c>
      <c r="N460" s="7">
        <f t="shared" si="592"/>
        <v>0</v>
      </c>
      <c r="O460" s="8"/>
      <c r="P460" s="9"/>
      <c r="Q460" s="8"/>
      <c r="R460" s="9"/>
      <c r="S460" s="8"/>
      <c r="T460" s="7">
        <f t="shared" si="593"/>
        <v>0</v>
      </c>
      <c r="U460" s="7">
        <f t="shared" ref="U460" si="602">S460*K460</f>
        <v>0</v>
      </c>
      <c r="V460" s="7">
        <f t="shared" si="595"/>
        <v>0</v>
      </c>
      <c r="W460" s="11">
        <f t="shared" si="596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597"/>
        <v>0</v>
      </c>
      <c r="J461" s="6"/>
      <c r="K461" s="91">
        <f t="shared" si="591"/>
        <v>0</v>
      </c>
      <c r="L461" s="92">
        <f t="shared" si="598"/>
        <v>0</v>
      </c>
      <c r="M461" s="93">
        <v>0.26150000000000001</v>
      </c>
      <c r="N461" s="7">
        <f t="shared" si="592"/>
        <v>0</v>
      </c>
      <c r="O461" s="8"/>
      <c r="P461" s="9"/>
      <c r="Q461" s="8"/>
      <c r="R461" s="9"/>
      <c r="S461" s="8"/>
      <c r="T461" s="7">
        <f t="shared" si="593"/>
        <v>0</v>
      </c>
      <c r="U461" s="7">
        <f t="shared" si="594"/>
        <v>0</v>
      </c>
      <c r="V461" s="7">
        <f t="shared" si="595"/>
        <v>0</v>
      </c>
      <c r="W461" s="11">
        <f t="shared" si="596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597"/>
        <v>0</v>
      </c>
      <c r="J462" s="6"/>
      <c r="K462" s="91">
        <f t="shared" si="591"/>
        <v>0</v>
      </c>
      <c r="L462" s="92">
        <f t="shared" si="598"/>
        <v>0</v>
      </c>
      <c r="M462" s="93">
        <v>0.26150000000000001</v>
      </c>
      <c r="N462" s="7">
        <f t="shared" si="592"/>
        <v>0</v>
      </c>
      <c r="O462" s="8"/>
      <c r="P462" s="9"/>
      <c r="Q462" s="8"/>
      <c r="R462" s="9"/>
      <c r="S462" s="8"/>
      <c r="T462" s="7">
        <f t="shared" si="593"/>
        <v>0</v>
      </c>
      <c r="U462" s="7">
        <f t="shared" si="594"/>
        <v>0</v>
      </c>
      <c r="V462" s="7">
        <f t="shared" si="595"/>
        <v>0</v>
      </c>
      <c r="W462" s="11">
        <f t="shared" si="596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597"/>
        <v>0</v>
      </c>
      <c r="J463" s="6"/>
      <c r="K463" s="91">
        <f t="shared" si="591"/>
        <v>0</v>
      </c>
      <c r="L463" s="92">
        <f t="shared" si="598"/>
        <v>0</v>
      </c>
      <c r="M463" s="93">
        <v>0.26150000000000001</v>
      </c>
      <c r="N463" s="7">
        <f t="shared" si="592"/>
        <v>0</v>
      </c>
      <c r="O463" s="8"/>
      <c r="P463" s="9"/>
      <c r="Q463" s="8"/>
      <c r="R463" s="9"/>
      <c r="S463" s="8"/>
      <c r="T463" s="7">
        <f t="shared" si="593"/>
        <v>0</v>
      </c>
      <c r="U463" s="7">
        <f t="shared" si="594"/>
        <v>0</v>
      </c>
      <c r="V463" s="7">
        <f t="shared" si="595"/>
        <v>0</v>
      </c>
      <c r="W463" s="11">
        <f t="shared" si="596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99" t="s">
        <v>28</v>
      </c>
      <c r="B466" s="100"/>
      <c r="C466" s="100"/>
      <c r="D466" s="133"/>
      <c r="E466" s="100"/>
      <c r="F466" s="100"/>
      <c r="G466" s="100"/>
      <c r="H466" s="100"/>
      <c r="I466" s="100"/>
      <c r="J466" s="100"/>
      <c r="K466" s="101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603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603"/>
        <v>0</v>
      </c>
      <c r="P466" s="10"/>
      <c r="Q466" s="102">
        <f t="shared" si="603"/>
        <v>0</v>
      </c>
      <c r="R466" s="10"/>
      <c r="S466" s="102">
        <f t="shared" si="603"/>
        <v>0</v>
      </c>
      <c r="T466" s="10">
        <f t="shared" si="603"/>
        <v>0</v>
      </c>
      <c r="U466" s="10">
        <f t="shared" si="603"/>
        <v>0</v>
      </c>
      <c r="V466" s="10">
        <f t="shared" si="603"/>
        <v>0</v>
      </c>
      <c r="W466" s="31">
        <f t="shared" si="603"/>
        <v>0</v>
      </c>
    </row>
  </sheetData>
  <sheetProtection password="DD82" sheet="1" selectLockedCells="1"/>
  <mergeCells count="232">
    <mergeCell ref="N11:P11"/>
    <mergeCell ref="B25:B31"/>
    <mergeCell ref="C25:C31"/>
    <mergeCell ref="D13:D14"/>
    <mergeCell ref="N10:P10"/>
    <mergeCell ref="N9:P9"/>
    <mergeCell ref="A5:A6"/>
    <mergeCell ref="B5:J6"/>
    <mergeCell ref="A8:A9"/>
    <mergeCell ref="N8:P8"/>
    <mergeCell ref="B106:B112"/>
    <mergeCell ref="C106:C112"/>
    <mergeCell ref="A113:K113"/>
    <mergeCell ref="A115:A121"/>
    <mergeCell ref="B115:B121"/>
    <mergeCell ref="B8:E9"/>
    <mergeCell ref="A86:K86"/>
    <mergeCell ref="A88:A94"/>
    <mergeCell ref="B88:B94"/>
    <mergeCell ref="C88:C94"/>
    <mergeCell ref="A68:K68"/>
    <mergeCell ref="A70:A76"/>
    <mergeCell ref="B70:B76"/>
    <mergeCell ref="C70:C76"/>
    <mergeCell ref="A16:A22"/>
    <mergeCell ref="B16:B22"/>
    <mergeCell ref="C16:C22"/>
    <mergeCell ref="A23:K23"/>
    <mergeCell ref="A25:A31"/>
    <mergeCell ref="A50:K50"/>
    <mergeCell ref="C61:C67"/>
    <mergeCell ref="A32:K32"/>
    <mergeCell ref="A34:A40"/>
    <mergeCell ref="A43:A49"/>
    <mergeCell ref="B43:B49"/>
    <mergeCell ref="C43:C49"/>
    <mergeCell ref="C34:C40"/>
    <mergeCell ref="B34:B40"/>
    <mergeCell ref="A41:K41"/>
    <mergeCell ref="A52:A58"/>
    <mergeCell ref="B52:B58"/>
    <mergeCell ref="C52:C58"/>
    <mergeCell ref="A59:K59"/>
    <mergeCell ref="A61:A67"/>
    <mergeCell ref="V2:W2"/>
    <mergeCell ref="W13:W14"/>
    <mergeCell ref="F13:G13"/>
    <mergeCell ref="M13:N13"/>
    <mergeCell ref="O13:S13"/>
    <mergeCell ref="T13:U13"/>
    <mergeCell ref="I13:I14"/>
    <mergeCell ref="J13:J14"/>
    <mergeCell ref="L13:L14"/>
    <mergeCell ref="V13:V14"/>
    <mergeCell ref="S2:U2"/>
    <mergeCell ref="K13:K14"/>
    <mergeCell ref="H13:H14"/>
    <mergeCell ref="A1:G2"/>
    <mergeCell ref="B13:B14"/>
    <mergeCell ref="A13:A14"/>
    <mergeCell ref="C13:C14"/>
    <mergeCell ref="E13:E14"/>
    <mergeCell ref="N3:P3"/>
    <mergeCell ref="N4:P4"/>
    <mergeCell ref="N5:P5"/>
    <mergeCell ref="N6:P6"/>
    <mergeCell ref="N7:P7"/>
    <mergeCell ref="A79:A85"/>
    <mergeCell ref="B79:B85"/>
    <mergeCell ref="C79:C85"/>
    <mergeCell ref="B61:B67"/>
    <mergeCell ref="A133:A139"/>
    <mergeCell ref="B133:B139"/>
    <mergeCell ref="C133:C139"/>
    <mergeCell ref="A140:K140"/>
    <mergeCell ref="A142:A148"/>
    <mergeCell ref="B142:B148"/>
    <mergeCell ref="C142:C148"/>
    <mergeCell ref="A122:K122"/>
    <mergeCell ref="A124:A130"/>
    <mergeCell ref="B124:B130"/>
    <mergeCell ref="C124:C130"/>
    <mergeCell ref="A131:K131"/>
    <mergeCell ref="A77:K77"/>
    <mergeCell ref="C115:C121"/>
    <mergeCell ref="A95:K95"/>
    <mergeCell ref="A97:A103"/>
    <mergeCell ref="B97:B103"/>
    <mergeCell ref="C97:C103"/>
    <mergeCell ref="A104:K104"/>
    <mergeCell ref="A106:A112"/>
    <mergeCell ref="A160:A166"/>
    <mergeCell ref="B160:B166"/>
    <mergeCell ref="C160:C166"/>
    <mergeCell ref="A167:K167"/>
    <mergeCell ref="A169:A175"/>
    <mergeCell ref="B169:B175"/>
    <mergeCell ref="C169:C175"/>
    <mergeCell ref="A149:K149"/>
    <mergeCell ref="A151:A157"/>
    <mergeCell ref="B151:B157"/>
    <mergeCell ref="C151:C157"/>
    <mergeCell ref="A158:K158"/>
    <mergeCell ref="A187:A193"/>
    <mergeCell ref="B187:B193"/>
    <mergeCell ref="C187:C193"/>
    <mergeCell ref="A194:K194"/>
    <mergeCell ref="A196:A202"/>
    <mergeCell ref="B196:B202"/>
    <mergeCell ref="C196:C202"/>
    <mergeCell ref="A176:K176"/>
    <mergeCell ref="A178:A184"/>
    <mergeCell ref="B178:B184"/>
    <mergeCell ref="C178:C184"/>
    <mergeCell ref="A185:K185"/>
    <mergeCell ref="A214:A220"/>
    <mergeCell ref="B214:B220"/>
    <mergeCell ref="C214:C220"/>
    <mergeCell ref="A221:K221"/>
    <mergeCell ref="A223:A229"/>
    <mergeCell ref="B223:B229"/>
    <mergeCell ref="C223:C229"/>
    <mergeCell ref="A203:K203"/>
    <mergeCell ref="A205:A211"/>
    <mergeCell ref="B205:B211"/>
    <mergeCell ref="C205:C211"/>
    <mergeCell ref="A212:K212"/>
    <mergeCell ref="A241:A247"/>
    <mergeCell ref="B241:B247"/>
    <mergeCell ref="C241:C247"/>
    <mergeCell ref="A248:K248"/>
    <mergeCell ref="A250:A256"/>
    <mergeCell ref="B250:B256"/>
    <mergeCell ref="C250:C256"/>
    <mergeCell ref="A230:K230"/>
    <mergeCell ref="A232:A238"/>
    <mergeCell ref="B232:B238"/>
    <mergeCell ref="C232:C238"/>
    <mergeCell ref="A239:K239"/>
    <mergeCell ref="A268:A274"/>
    <mergeCell ref="B268:B274"/>
    <mergeCell ref="C268:C274"/>
    <mergeCell ref="A275:K275"/>
    <mergeCell ref="A277:A283"/>
    <mergeCell ref="B277:B283"/>
    <mergeCell ref="C277:C283"/>
    <mergeCell ref="A257:K257"/>
    <mergeCell ref="A259:A265"/>
    <mergeCell ref="B259:B265"/>
    <mergeCell ref="C259:C265"/>
    <mergeCell ref="A266:K266"/>
    <mergeCell ref="A295:A301"/>
    <mergeCell ref="B295:B301"/>
    <mergeCell ref="C295:C301"/>
    <mergeCell ref="A302:K302"/>
    <mergeCell ref="A304:A310"/>
    <mergeCell ref="B304:B310"/>
    <mergeCell ref="C304:C310"/>
    <mergeCell ref="A284:K284"/>
    <mergeCell ref="A286:A292"/>
    <mergeCell ref="B286:B292"/>
    <mergeCell ref="C286:C292"/>
    <mergeCell ref="A293:K293"/>
    <mergeCell ref="A322:A328"/>
    <mergeCell ref="B322:B328"/>
    <mergeCell ref="C322:C328"/>
    <mergeCell ref="A329:K329"/>
    <mergeCell ref="A331:A337"/>
    <mergeCell ref="B331:B337"/>
    <mergeCell ref="C331:C337"/>
    <mergeCell ref="A311:K311"/>
    <mergeCell ref="A313:A319"/>
    <mergeCell ref="B313:B319"/>
    <mergeCell ref="C313:C319"/>
    <mergeCell ref="A320:K320"/>
    <mergeCell ref="A349:A355"/>
    <mergeCell ref="B349:B355"/>
    <mergeCell ref="C349:C355"/>
    <mergeCell ref="A356:K356"/>
    <mergeCell ref="A358:A364"/>
    <mergeCell ref="B358:B364"/>
    <mergeCell ref="C358:C364"/>
    <mergeCell ref="A338:K338"/>
    <mergeCell ref="A340:A346"/>
    <mergeCell ref="B340:B346"/>
    <mergeCell ref="C340:C346"/>
    <mergeCell ref="A347:K347"/>
    <mergeCell ref="A376:A382"/>
    <mergeCell ref="B376:B382"/>
    <mergeCell ref="C376:C382"/>
    <mergeCell ref="A383:K383"/>
    <mergeCell ref="A385:A391"/>
    <mergeCell ref="B385:B391"/>
    <mergeCell ref="C385:C391"/>
    <mergeCell ref="A365:K365"/>
    <mergeCell ref="A367:A373"/>
    <mergeCell ref="B367:B373"/>
    <mergeCell ref="C367:C373"/>
    <mergeCell ref="A374:K374"/>
    <mergeCell ref="A403:A409"/>
    <mergeCell ref="B403:B409"/>
    <mergeCell ref="C403:C409"/>
    <mergeCell ref="A410:K410"/>
    <mergeCell ref="A412:A418"/>
    <mergeCell ref="B412:B418"/>
    <mergeCell ref="C412:C418"/>
    <mergeCell ref="A392:K392"/>
    <mergeCell ref="A394:A400"/>
    <mergeCell ref="B394:B400"/>
    <mergeCell ref="C394:C400"/>
    <mergeCell ref="A401:K401"/>
    <mergeCell ref="A430:A436"/>
    <mergeCell ref="B430:B436"/>
    <mergeCell ref="C430:C436"/>
    <mergeCell ref="A437:K437"/>
    <mergeCell ref="A439:A445"/>
    <mergeCell ref="B439:B445"/>
    <mergeCell ref="C439:C445"/>
    <mergeCell ref="A419:K419"/>
    <mergeCell ref="A421:A427"/>
    <mergeCell ref="B421:B427"/>
    <mergeCell ref="C421:C427"/>
    <mergeCell ref="A428:K428"/>
    <mergeCell ref="A457:A463"/>
    <mergeCell ref="B457:B463"/>
    <mergeCell ref="C457:C463"/>
    <mergeCell ref="A464:K464"/>
    <mergeCell ref="A446:K446"/>
    <mergeCell ref="A448:A454"/>
    <mergeCell ref="B448:B454"/>
    <mergeCell ref="C448:C454"/>
    <mergeCell ref="A455:K455"/>
  </mergeCells>
  <dataValidations count="4"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  <dataValidation type="list" allowBlank="1" showErrorMessage="1" error="falscher Inhalt" sqref="P15:P465">
      <formula1>ZuschussKG42T</formula1>
    </dataValidation>
    <dataValidation type="list" allowBlank="1" showInputMessage="1" showErrorMessage="1" error="falscher Inhalt" sqref="R15:R465">
      <formula1>ZuschussKG43T</formula1>
    </dataValidation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J22" sqref="J22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E39" sqref="E39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P19" sqref="P19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J16" sqref="J16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B16" sqref="B16:B22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P30" sqref="P30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D466"/>
  <sheetViews>
    <sheetView zoomScaleNormal="100" workbookViewId="0">
      <pane ySplit="14" topLeftCell="A15" activePane="bottomLeft" state="frozen"/>
      <selection activeCell="O17" sqref="O17"/>
      <selection pane="bottomLeft" activeCell="B10" sqref="B10"/>
    </sheetView>
  </sheetViews>
  <sheetFormatPr baseColWidth="10" defaultColWidth="9.140625" defaultRowHeight="15" x14ac:dyDescent="0.25"/>
  <cols>
    <col min="1" max="1" width="17.42578125" style="94" customWidth="1"/>
    <col min="2" max="2" width="10.85546875" style="94" customWidth="1"/>
    <col min="3" max="3" width="10" style="94" bestFit="1" customWidth="1"/>
    <col min="4" max="4" width="6.42578125" style="134" bestFit="1" customWidth="1"/>
    <col min="5" max="5" width="5.28515625" style="94" bestFit="1" customWidth="1"/>
    <col min="6" max="7" width="8.7109375" style="94" bestFit="1" customWidth="1"/>
    <col min="8" max="8" width="3.42578125" style="94" customWidth="1"/>
    <col min="9" max="9" width="7" style="94" bestFit="1" customWidth="1"/>
    <col min="10" max="10" width="10.42578125" style="94" bestFit="1" customWidth="1"/>
    <col min="11" max="11" width="4.85546875" style="94" bestFit="1" customWidth="1"/>
    <col min="12" max="12" width="9.85546875" style="94" customWidth="1"/>
    <col min="13" max="13" width="6.42578125" style="94" bestFit="1" customWidth="1"/>
    <col min="14" max="14" width="9.85546875" style="94" customWidth="1"/>
    <col min="15" max="15" width="6.28515625" style="94" bestFit="1" customWidth="1"/>
    <col min="16" max="16" width="9" style="94" bestFit="1" customWidth="1"/>
    <col min="17" max="17" width="6.85546875" style="94" customWidth="1"/>
    <col min="18" max="18" width="9" style="94" bestFit="1" customWidth="1"/>
    <col min="19" max="19" width="6.28515625" style="94" customWidth="1"/>
    <col min="20" max="22" width="9.85546875" style="94" customWidth="1"/>
    <col min="23" max="23" width="11.28515625" style="94" customWidth="1"/>
    <col min="24" max="24" width="9.140625" style="94"/>
    <col min="25" max="26" width="5.28515625" style="94" customWidth="1"/>
    <col min="27" max="27" width="6.5703125" style="94" bestFit="1" customWidth="1"/>
    <col min="28" max="30" width="5.5703125" style="94" bestFit="1" customWidth="1"/>
    <col min="31" max="16384" width="9.140625" style="94"/>
  </cols>
  <sheetData>
    <row r="1" spans="1:30" s="36" customFormat="1" ht="15" customHeight="1" x14ac:dyDescent="0.25">
      <c r="A1" s="247" t="s">
        <v>178</v>
      </c>
      <c r="B1" s="206"/>
      <c r="C1" s="206"/>
      <c r="D1" s="206"/>
      <c r="E1" s="206"/>
      <c r="F1" s="206"/>
      <c r="G1" s="206"/>
      <c r="H1" s="33"/>
      <c r="I1" s="33"/>
      <c r="J1" s="33"/>
      <c r="K1" s="145"/>
      <c r="L1" s="141"/>
      <c r="M1" s="142" t="s">
        <v>149</v>
      </c>
      <c r="R1" s="37" t="s">
        <v>150</v>
      </c>
      <c r="V1" s="135"/>
      <c r="W1" s="136"/>
    </row>
    <row r="2" spans="1:30" s="41" customFormat="1" ht="5.0999999999999996" customHeight="1" x14ac:dyDescent="0.25">
      <c r="A2" s="248"/>
      <c r="B2" s="208"/>
      <c r="C2" s="208"/>
      <c r="D2" s="208"/>
      <c r="E2" s="208"/>
      <c r="F2" s="208"/>
      <c r="G2" s="208"/>
      <c r="H2" s="38"/>
      <c r="I2" s="38"/>
      <c r="J2" s="38"/>
      <c r="K2" s="146"/>
      <c r="L2" s="138"/>
      <c r="M2" s="140"/>
      <c r="N2" s="40"/>
      <c r="S2" s="209"/>
      <c r="T2" s="209"/>
      <c r="U2" s="209"/>
      <c r="V2" s="239"/>
      <c r="W2" s="239"/>
    </row>
    <row r="3" spans="1:30" s="41" customFormat="1" ht="15" customHeight="1" x14ac:dyDescent="0.25">
      <c r="A3" s="139"/>
      <c r="B3" s="38"/>
      <c r="C3" s="38"/>
      <c r="D3" s="131"/>
      <c r="E3" s="38"/>
      <c r="F3" s="38"/>
      <c r="G3" s="38"/>
      <c r="H3" s="38"/>
      <c r="I3" s="38"/>
      <c r="J3" s="38"/>
      <c r="K3" s="39"/>
      <c r="M3" s="143" t="s">
        <v>156</v>
      </c>
      <c r="N3" s="253" t="s">
        <v>157</v>
      </c>
      <c r="O3" s="253"/>
      <c r="P3" s="253"/>
      <c r="R3" s="124" t="s">
        <v>30</v>
      </c>
      <c r="S3" s="125" t="s">
        <v>139</v>
      </c>
      <c r="T3" s="128" t="s">
        <v>27</v>
      </c>
      <c r="U3" s="128" t="s">
        <v>31</v>
      </c>
      <c r="V3" s="126" t="s">
        <v>32</v>
      </c>
      <c r="W3" s="127" t="s">
        <v>110</v>
      </c>
    </row>
    <row r="4" spans="1:30" s="41" customFormat="1" ht="15" customHeight="1" x14ac:dyDescent="0.25">
      <c r="A4" s="190"/>
      <c r="B4" s="189"/>
      <c r="C4" s="189"/>
      <c r="D4" s="189"/>
      <c r="E4" s="189"/>
      <c r="F4" s="189"/>
      <c r="G4" s="189"/>
      <c r="H4" s="189"/>
      <c r="I4" s="189"/>
      <c r="J4" s="189"/>
      <c r="K4" s="39"/>
      <c r="M4" s="144" t="s">
        <v>158</v>
      </c>
      <c r="N4" s="253" t="s">
        <v>159</v>
      </c>
      <c r="O4" s="253"/>
      <c r="P4" s="253"/>
      <c r="R4" s="116">
        <v>2022</v>
      </c>
      <c r="S4" s="117" t="s">
        <v>108</v>
      </c>
      <c r="T4" s="118">
        <v>361.5</v>
      </c>
      <c r="U4" s="118">
        <v>5.71</v>
      </c>
      <c r="V4" s="118">
        <v>4.66</v>
      </c>
      <c r="W4" s="119">
        <v>12.05</v>
      </c>
    </row>
    <row r="5" spans="1:30" s="41" customFormat="1" ht="15" customHeight="1" x14ac:dyDescent="0.25">
      <c r="A5" s="264" t="s">
        <v>2</v>
      </c>
      <c r="B5" s="265" t="str">
        <f>IF(Summe!B4&lt;&gt;"",Summe!B4,"")</f>
        <v/>
      </c>
      <c r="C5" s="266"/>
      <c r="D5" s="266"/>
      <c r="E5" s="266"/>
      <c r="F5" s="266"/>
      <c r="G5" s="266"/>
      <c r="H5" s="266"/>
      <c r="I5" s="266"/>
      <c r="J5" s="267"/>
      <c r="K5" s="39"/>
      <c r="M5" s="177" t="s">
        <v>145</v>
      </c>
      <c r="N5" s="253" t="s">
        <v>147</v>
      </c>
      <c r="O5" s="253"/>
      <c r="P5" s="253"/>
      <c r="R5" s="116">
        <v>2023</v>
      </c>
      <c r="S5" s="117" t="s">
        <v>108</v>
      </c>
      <c r="T5" s="118">
        <v>372.6</v>
      </c>
      <c r="U5" s="118">
        <v>5.89</v>
      </c>
      <c r="V5" s="118">
        <v>4.8099999999999996</v>
      </c>
      <c r="W5" s="119">
        <v>12.42</v>
      </c>
    </row>
    <row r="6" spans="1:30" s="41" customFormat="1" ht="15" customHeight="1" x14ac:dyDescent="0.25">
      <c r="A6" s="212"/>
      <c r="B6" s="268"/>
      <c r="C6" s="269"/>
      <c r="D6" s="269"/>
      <c r="E6" s="269"/>
      <c r="F6" s="269"/>
      <c r="G6" s="269"/>
      <c r="H6" s="269"/>
      <c r="I6" s="269"/>
      <c r="J6" s="270"/>
      <c r="K6" s="39"/>
      <c r="M6" s="177" t="s">
        <v>146</v>
      </c>
      <c r="N6" s="253" t="s">
        <v>148</v>
      </c>
      <c r="O6" s="253"/>
      <c r="P6" s="253"/>
      <c r="R6" s="116">
        <v>2024</v>
      </c>
      <c r="S6" s="117" t="s">
        <v>108</v>
      </c>
      <c r="T6" s="118">
        <v>385.5</v>
      </c>
      <c r="U6" s="118">
        <v>6.09</v>
      </c>
      <c r="V6" s="118">
        <v>4.97</v>
      </c>
      <c r="W6" s="119">
        <v>12.85</v>
      </c>
    </row>
    <row r="7" spans="1:30" s="41" customFormat="1" ht="15" customHeight="1" x14ac:dyDescent="0.25">
      <c r="A7" s="191"/>
      <c r="B7" s="189"/>
      <c r="C7" s="189"/>
      <c r="D7" s="189"/>
      <c r="E7" s="189"/>
      <c r="F7" s="46"/>
      <c r="G7" s="46"/>
      <c r="H7" s="46"/>
      <c r="I7" s="46"/>
      <c r="J7" s="46"/>
      <c r="K7" s="147"/>
      <c r="L7" s="137"/>
      <c r="M7" s="178" t="s">
        <v>165</v>
      </c>
      <c r="N7" s="253" t="s">
        <v>179</v>
      </c>
      <c r="O7" s="253"/>
      <c r="P7" s="253"/>
      <c r="R7" s="116">
        <v>2022</v>
      </c>
      <c r="S7" s="117" t="s">
        <v>109</v>
      </c>
      <c r="T7" s="118">
        <v>834.9</v>
      </c>
      <c r="U7" s="118">
        <v>13.2</v>
      </c>
      <c r="V7" s="118">
        <v>10.77</v>
      </c>
      <c r="W7" s="119">
        <v>27.83</v>
      </c>
    </row>
    <row r="8" spans="1:30" s="41" customFormat="1" ht="15" customHeight="1" x14ac:dyDescent="0.25">
      <c r="A8" s="264" t="s">
        <v>3</v>
      </c>
      <c r="B8" s="255" t="str">
        <f>IF(Summe!B7&lt;&gt;"",Summe!B7,"")</f>
        <v/>
      </c>
      <c r="C8" s="256"/>
      <c r="D8" s="256"/>
      <c r="E8" s="257"/>
      <c r="F8" s="46"/>
      <c r="G8" s="46"/>
      <c r="H8" s="46"/>
      <c r="I8" s="46"/>
      <c r="J8" s="46"/>
      <c r="K8" s="147"/>
      <c r="L8" s="137"/>
      <c r="M8" s="179" t="s">
        <v>166</v>
      </c>
      <c r="N8" s="253" t="s">
        <v>180</v>
      </c>
      <c r="O8" s="253"/>
      <c r="P8" s="253"/>
      <c r="R8" s="199">
        <v>2023</v>
      </c>
      <c r="S8" s="200" t="s">
        <v>109</v>
      </c>
      <c r="T8" s="201">
        <v>860.7</v>
      </c>
      <c r="U8" s="201">
        <v>13.6</v>
      </c>
      <c r="V8" s="201">
        <v>11.11</v>
      </c>
      <c r="W8" s="202">
        <v>28.69</v>
      </c>
    </row>
    <row r="9" spans="1:30" s="41" customFormat="1" ht="15" customHeight="1" x14ac:dyDescent="0.25">
      <c r="A9" s="212"/>
      <c r="B9" s="258"/>
      <c r="C9" s="259"/>
      <c r="D9" s="259"/>
      <c r="E9" s="260"/>
      <c r="F9" s="46"/>
      <c r="G9" s="46"/>
      <c r="H9" s="46"/>
      <c r="I9" s="46"/>
      <c r="J9" s="46"/>
      <c r="K9" s="147"/>
      <c r="L9" s="137"/>
      <c r="M9" s="143" t="s">
        <v>167</v>
      </c>
      <c r="N9" s="253" t="s">
        <v>181</v>
      </c>
      <c r="O9" s="253"/>
      <c r="P9" s="253"/>
      <c r="R9" s="120">
        <v>2024</v>
      </c>
      <c r="S9" s="121" t="s">
        <v>109</v>
      </c>
      <c r="T9" s="122">
        <v>890.7</v>
      </c>
      <c r="U9" s="122">
        <v>14.08</v>
      </c>
      <c r="V9" s="122">
        <v>11.49</v>
      </c>
      <c r="W9" s="123">
        <v>29.69</v>
      </c>
    </row>
    <row r="10" spans="1:30" s="41" customFormat="1" ht="15" customHeight="1" x14ac:dyDescent="0.25">
      <c r="A10" s="187"/>
      <c r="B10" s="188"/>
      <c r="C10" s="188"/>
      <c r="D10" s="188"/>
      <c r="E10" s="188"/>
      <c r="F10" s="46"/>
      <c r="G10" s="46"/>
      <c r="H10" s="46"/>
      <c r="I10" s="46"/>
      <c r="J10" s="46"/>
      <c r="K10" s="147"/>
      <c r="L10" s="137"/>
      <c r="M10" s="182" t="s">
        <v>176</v>
      </c>
      <c r="N10" s="261" t="s">
        <v>183</v>
      </c>
      <c r="O10" s="262"/>
      <c r="P10" s="263"/>
      <c r="R10" s="183"/>
      <c r="S10" s="184"/>
      <c r="T10" s="185"/>
      <c r="U10" s="186"/>
      <c r="V10" s="185"/>
      <c r="W10" s="185"/>
    </row>
    <row r="11" spans="1:30" s="41" customFormat="1" ht="15" customHeight="1" thickBot="1" x14ac:dyDescent="0.3">
      <c r="A11" s="48"/>
      <c r="B11" s="49"/>
      <c r="C11" s="49"/>
      <c r="D11" s="49"/>
      <c r="E11" s="49"/>
      <c r="F11" s="50"/>
      <c r="G11" s="50"/>
      <c r="H11" s="50"/>
      <c r="I11" s="50"/>
      <c r="J11" s="50"/>
      <c r="K11" s="148"/>
      <c r="L11" s="137"/>
      <c r="M11" s="143" t="s">
        <v>177</v>
      </c>
      <c r="N11" s="253" t="s">
        <v>182</v>
      </c>
      <c r="O11" s="253"/>
      <c r="P11" s="253"/>
    </row>
    <row r="12" spans="1:30" s="41" customFormat="1" ht="9.9499999999999993" customHeight="1" thickBot="1" x14ac:dyDescent="0.3">
      <c r="A12" s="196"/>
      <c r="B12" s="196"/>
      <c r="C12" s="196"/>
      <c r="D12" s="196"/>
      <c r="E12" s="196"/>
      <c r="F12" s="40"/>
      <c r="G12" s="40"/>
      <c r="H12" s="40"/>
      <c r="I12" s="40"/>
      <c r="J12" s="40"/>
      <c r="K12" s="40"/>
      <c r="L12" s="40"/>
      <c r="M12" s="40"/>
      <c r="N12" s="40"/>
      <c r="O12" s="52"/>
      <c r="P12" s="53"/>
      <c r="Q12" s="54"/>
      <c r="R12" s="54"/>
      <c r="S12" s="54"/>
      <c r="T12" s="54"/>
      <c r="U12" s="196"/>
      <c r="V12" s="197"/>
      <c r="W12" s="197"/>
    </row>
    <row r="13" spans="1:30" s="79" customFormat="1" ht="29.25" customHeight="1" x14ac:dyDescent="0.25">
      <c r="A13" s="251" t="s">
        <v>4</v>
      </c>
      <c r="B13" s="249" t="s">
        <v>5</v>
      </c>
      <c r="C13" s="244" t="s">
        <v>6</v>
      </c>
      <c r="D13" s="244" t="s">
        <v>144</v>
      </c>
      <c r="E13" s="244" t="s">
        <v>29</v>
      </c>
      <c r="F13" s="242" t="s">
        <v>11</v>
      </c>
      <c r="G13" s="243"/>
      <c r="H13" s="244" t="s">
        <v>0</v>
      </c>
      <c r="I13" s="244" t="s">
        <v>19</v>
      </c>
      <c r="J13" s="244" t="s">
        <v>22</v>
      </c>
      <c r="K13" s="244" t="s">
        <v>111</v>
      </c>
      <c r="L13" s="244" t="s">
        <v>25</v>
      </c>
      <c r="M13" s="244" t="s">
        <v>16</v>
      </c>
      <c r="N13" s="244"/>
      <c r="O13" s="242" t="s">
        <v>36</v>
      </c>
      <c r="P13" s="245"/>
      <c r="Q13" s="245"/>
      <c r="R13" s="245"/>
      <c r="S13" s="243"/>
      <c r="T13" s="244" t="s">
        <v>34</v>
      </c>
      <c r="U13" s="244"/>
      <c r="V13" s="244" t="s">
        <v>35</v>
      </c>
      <c r="W13" s="240" t="s">
        <v>1</v>
      </c>
      <c r="Y13" s="80"/>
      <c r="Z13" s="80"/>
      <c r="AA13" s="80"/>
      <c r="AB13" s="80"/>
      <c r="AC13" s="80"/>
      <c r="AD13" s="80"/>
    </row>
    <row r="14" spans="1:30" s="79" customFormat="1" ht="24.75" customHeight="1" x14ac:dyDescent="0.25">
      <c r="A14" s="252"/>
      <c r="B14" s="250"/>
      <c r="C14" s="246"/>
      <c r="D14" s="246"/>
      <c r="E14" s="246"/>
      <c r="F14" s="81" t="s">
        <v>12</v>
      </c>
      <c r="G14" s="81" t="s">
        <v>13</v>
      </c>
      <c r="H14" s="246"/>
      <c r="I14" s="246"/>
      <c r="J14" s="246"/>
      <c r="K14" s="246"/>
      <c r="L14" s="246"/>
      <c r="M14" s="82" t="s">
        <v>26</v>
      </c>
      <c r="N14" s="82" t="s">
        <v>27</v>
      </c>
      <c r="O14" s="82" t="s">
        <v>140</v>
      </c>
      <c r="P14" s="82" t="s">
        <v>141</v>
      </c>
      <c r="Q14" s="82" t="s">
        <v>33</v>
      </c>
      <c r="R14" s="82" t="s">
        <v>88</v>
      </c>
      <c r="S14" s="198" t="s">
        <v>92</v>
      </c>
      <c r="T14" s="82" t="s">
        <v>17</v>
      </c>
      <c r="U14" s="82" t="s">
        <v>18</v>
      </c>
      <c r="V14" s="246"/>
      <c r="W14" s="241"/>
      <c r="Y14" s="84"/>
      <c r="Z14" s="84"/>
      <c r="AA14" s="85"/>
      <c r="AB14" s="85"/>
      <c r="AC14" s="85"/>
      <c r="AD14" s="85"/>
    </row>
    <row r="15" spans="1:30" s="52" customFormat="1" ht="5.0999999999999996" customHeight="1" x14ac:dyDescent="0.25">
      <c r="A15" s="86"/>
      <c r="B15" s="86"/>
      <c r="C15" s="86"/>
      <c r="D15" s="132"/>
      <c r="E15" s="23"/>
      <c r="F15" s="87"/>
      <c r="G15" s="88"/>
      <c r="H15" s="88"/>
      <c r="I15" s="23"/>
      <c r="J15" s="24"/>
      <c r="K15" s="24"/>
      <c r="L15" s="24"/>
      <c r="M15" s="89"/>
      <c r="N15" s="24"/>
      <c r="O15" s="25"/>
      <c r="P15" s="90"/>
      <c r="Q15" s="25"/>
      <c r="R15" s="90"/>
      <c r="S15" s="25"/>
      <c r="T15" s="24"/>
      <c r="U15" s="24"/>
      <c r="V15" s="24"/>
      <c r="W15" s="26"/>
    </row>
    <row r="16" spans="1:30" x14ac:dyDescent="0.25">
      <c r="A16" s="225"/>
      <c r="B16" s="228"/>
      <c r="C16" s="232"/>
      <c r="D16" s="192"/>
      <c r="E16" s="130"/>
      <c r="F16" s="3"/>
      <c r="G16" s="4"/>
      <c r="H16" s="4"/>
      <c r="I16" s="5">
        <f>IF(H16="t",G16-F16+1,ROUND((G16-F16)/30.4,0))</f>
        <v>0</v>
      </c>
      <c r="J16" s="6"/>
      <c r="K16" s="91">
        <f>J16/30</f>
        <v>0</v>
      </c>
      <c r="L16" s="92">
        <f>IF(H16="t",J16/30*I16,J16*I16)</f>
        <v>0</v>
      </c>
      <c r="M16" s="93">
        <v>0.26150000000000001</v>
      </c>
      <c r="N16" s="7">
        <f t="shared" ref="N16:N22" si="0">L16*M16</f>
        <v>0</v>
      </c>
      <c r="O16" s="8"/>
      <c r="P16" s="9"/>
      <c r="Q16" s="8"/>
      <c r="R16" s="9"/>
      <c r="S16" s="8"/>
      <c r="T16" s="7">
        <f t="shared" ref="T16:T22" si="1">(O16+Q16)*K16</f>
        <v>0</v>
      </c>
      <c r="U16" s="7">
        <f t="shared" ref="U16:U22" si="2">S16*K16</f>
        <v>0</v>
      </c>
      <c r="V16" s="7">
        <f t="shared" ref="V16:V22" si="3">(O16*P16)+(Q16*R16)</f>
        <v>0</v>
      </c>
      <c r="W16" s="11">
        <f t="shared" ref="W16:W22" si="4">L16+N16-T16-U16+V16</f>
        <v>0</v>
      </c>
    </row>
    <row r="17" spans="1:23" x14ac:dyDescent="0.25">
      <c r="A17" s="226"/>
      <c r="B17" s="229"/>
      <c r="C17" s="233"/>
      <c r="D17" s="192"/>
      <c r="E17" s="130"/>
      <c r="F17" s="3"/>
      <c r="G17" s="4"/>
      <c r="H17" s="4"/>
      <c r="I17" s="5">
        <f t="shared" ref="I17:I22" si="5">IF(H17="t",G17-F17+1,ROUND((G17-F17)/30.4,0))</f>
        <v>0</v>
      </c>
      <c r="J17" s="6"/>
      <c r="K17" s="91">
        <f t="shared" ref="K17:K22" si="6">J17/30</f>
        <v>0</v>
      </c>
      <c r="L17" s="92">
        <f t="shared" ref="L17:L22" si="7">IF(H17="t",J17/30*I17,J17*I17)</f>
        <v>0</v>
      </c>
      <c r="M17" s="93">
        <v>0.26150000000000001</v>
      </c>
      <c r="N17" s="7">
        <f t="shared" si="0"/>
        <v>0</v>
      </c>
      <c r="O17" s="8"/>
      <c r="P17" s="9"/>
      <c r="Q17" s="8"/>
      <c r="R17" s="9"/>
      <c r="S17" s="8"/>
      <c r="T17" s="7">
        <f t="shared" si="1"/>
        <v>0</v>
      </c>
      <c r="U17" s="7">
        <f t="shared" si="2"/>
        <v>0</v>
      </c>
      <c r="V17" s="7">
        <f t="shared" si="3"/>
        <v>0</v>
      </c>
      <c r="W17" s="11">
        <f t="shared" si="4"/>
        <v>0</v>
      </c>
    </row>
    <row r="18" spans="1:23" x14ac:dyDescent="0.25">
      <c r="A18" s="226"/>
      <c r="B18" s="229"/>
      <c r="C18" s="233"/>
      <c r="D18" s="192"/>
      <c r="E18" s="130"/>
      <c r="F18" s="3"/>
      <c r="G18" s="4"/>
      <c r="H18" s="4"/>
      <c r="I18" s="5">
        <f t="shared" si="5"/>
        <v>0</v>
      </c>
      <c r="J18" s="6"/>
      <c r="K18" s="91">
        <f t="shared" si="6"/>
        <v>0</v>
      </c>
      <c r="L18" s="92">
        <f t="shared" si="7"/>
        <v>0</v>
      </c>
      <c r="M18" s="93">
        <v>0.26150000000000001</v>
      </c>
      <c r="N18" s="7">
        <f t="shared" si="0"/>
        <v>0</v>
      </c>
      <c r="O18" s="8"/>
      <c r="P18" s="9"/>
      <c r="Q18" s="8"/>
      <c r="R18" s="9"/>
      <c r="S18" s="8"/>
      <c r="T18" s="7">
        <f t="shared" si="1"/>
        <v>0</v>
      </c>
      <c r="U18" s="7">
        <f t="shared" si="2"/>
        <v>0</v>
      </c>
      <c r="V18" s="7">
        <f t="shared" si="3"/>
        <v>0</v>
      </c>
      <c r="W18" s="11">
        <f t="shared" si="4"/>
        <v>0</v>
      </c>
    </row>
    <row r="19" spans="1:23" x14ac:dyDescent="0.25">
      <c r="A19" s="226"/>
      <c r="B19" s="230"/>
      <c r="C19" s="233"/>
      <c r="D19" s="192"/>
      <c r="E19" s="130"/>
      <c r="F19" s="3"/>
      <c r="G19" s="4"/>
      <c r="H19" s="4"/>
      <c r="I19" s="5">
        <f t="shared" si="5"/>
        <v>0</v>
      </c>
      <c r="J19" s="6"/>
      <c r="K19" s="91">
        <f t="shared" si="6"/>
        <v>0</v>
      </c>
      <c r="L19" s="92">
        <f t="shared" si="7"/>
        <v>0</v>
      </c>
      <c r="M19" s="93">
        <v>0.26150000000000001</v>
      </c>
      <c r="N19" s="7">
        <f t="shared" si="0"/>
        <v>0</v>
      </c>
      <c r="O19" s="8"/>
      <c r="P19" s="9"/>
      <c r="Q19" s="8"/>
      <c r="R19" s="9"/>
      <c r="S19" s="8"/>
      <c r="T19" s="7">
        <f t="shared" si="1"/>
        <v>0</v>
      </c>
      <c r="U19" s="7">
        <f t="shared" si="2"/>
        <v>0</v>
      </c>
      <c r="V19" s="7">
        <f t="shared" si="3"/>
        <v>0</v>
      </c>
      <c r="W19" s="11">
        <f t="shared" si="4"/>
        <v>0</v>
      </c>
    </row>
    <row r="20" spans="1:23" x14ac:dyDescent="0.25">
      <c r="A20" s="226"/>
      <c r="B20" s="229"/>
      <c r="C20" s="233"/>
      <c r="D20" s="192"/>
      <c r="E20" s="130"/>
      <c r="F20" s="3"/>
      <c r="G20" s="4"/>
      <c r="H20" s="2"/>
      <c r="I20" s="5">
        <f t="shared" si="5"/>
        <v>0</v>
      </c>
      <c r="J20" s="6"/>
      <c r="K20" s="91">
        <f t="shared" si="6"/>
        <v>0</v>
      </c>
      <c r="L20" s="92">
        <f t="shared" si="7"/>
        <v>0</v>
      </c>
      <c r="M20" s="93">
        <v>0.26150000000000001</v>
      </c>
      <c r="N20" s="7">
        <f t="shared" si="0"/>
        <v>0</v>
      </c>
      <c r="O20" s="8"/>
      <c r="P20" s="9"/>
      <c r="Q20" s="8"/>
      <c r="R20" s="9"/>
      <c r="S20" s="8"/>
      <c r="T20" s="7">
        <f t="shared" si="1"/>
        <v>0</v>
      </c>
      <c r="U20" s="7">
        <f t="shared" si="2"/>
        <v>0</v>
      </c>
      <c r="V20" s="7">
        <f t="shared" si="3"/>
        <v>0</v>
      </c>
      <c r="W20" s="11">
        <f t="shared" si="4"/>
        <v>0</v>
      </c>
    </row>
    <row r="21" spans="1:23" x14ac:dyDescent="0.25">
      <c r="A21" s="226"/>
      <c r="B21" s="229"/>
      <c r="C21" s="233"/>
      <c r="D21" s="192"/>
      <c r="E21" s="130"/>
      <c r="F21" s="3"/>
      <c r="G21" s="4"/>
      <c r="H21" s="2"/>
      <c r="I21" s="5">
        <f t="shared" si="5"/>
        <v>0</v>
      </c>
      <c r="J21" s="6"/>
      <c r="K21" s="91">
        <f t="shared" si="6"/>
        <v>0</v>
      </c>
      <c r="L21" s="92">
        <f t="shared" si="7"/>
        <v>0</v>
      </c>
      <c r="M21" s="93">
        <v>0.26150000000000001</v>
      </c>
      <c r="N21" s="7">
        <f t="shared" si="0"/>
        <v>0</v>
      </c>
      <c r="O21" s="8"/>
      <c r="P21" s="9"/>
      <c r="Q21" s="8"/>
      <c r="R21" s="9"/>
      <c r="S21" s="8"/>
      <c r="T21" s="7">
        <f t="shared" si="1"/>
        <v>0</v>
      </c>
      <c r="U21" s="7">
        <f t="shared" si="2"/>
        <v>0</v>
      </c>
      <c r="V21" s="7">
        <f t="shared" si="3"/>
        <v>0</v>
      </c>
      <c r="W21" s="11">
        <f t="shared" si="4"/>
        <v>0</v>
      </c>
    </row>
    <row r="22" spans="1:23" x14ac:dyDescent="0.25">
      <c r="A22" s="227"/>
      <c r="B22" s="231"/>
      <c r="C22" s="234"/>
      <c r="D22" s="192"/>
      <c r="E22" s="130"/>
      <c r="F22" s="3"/>
      <c r="G22" s="4"/>
      <c r="H22" s="2"/>
      <c r="I22" s="5">
        <f t="shared" si="5"/>
        <v>0</v>
      </c>
      <c r="J22" s="6"/>
      <c r="K22" s="91">
        <f t="shared" si="6"/>
        <v>0</v>
      </c>
      <c r="L22" s="92">
        <f t="shared" si="7"/>
        <v>0</v>
      </c>
      <c r="M22" s="93">
        <v>0.26150000000000001</v>
      </c>
      <c r="N22" s="7">
        <f t="shared" si="0"/>
        <v>0</v>
      </c>
      <c r="O22" s="8"/>
      <c r="P22" s="9"/>
      <c r="Q22" s="8"/>
      <c r="R22" s="9"/>
      <c r="S22" s="8"/>
      <c r="T22" s="7">
        <f t="shared" si="1"/>
        <v>0</v>
      </c>
      <c r="U22" s="7">
        <f t="shared" si="2"/>
        <v>0</v>
      </c>
      <c r="V22" s="7">
        <f t="shared" si="3"/>
        <v>0</v>
      </c>
      <c r="W22" s="11">
        <f t="shared" si="4"/>
        <v>0</v>
      </c>
    </row>
    <row r="23" spans="1:23" s="98" customFormat="1" x14ac:dyDescent="0.25">
      <c r="A23" s="235" t="s">
        <v>114</v>
      </c>
      <c r="B23" s="236"/>
      <c r="C23" s="236"/>
      <c r="D23" s="237"/>
      <c r="E23" s="236"/>
      <c r="F23" s="236"/>
      <c r="G23" s="236"/>
      <c r="H23" s="236"/>
      <c r="I23" s="236"/>
      <c r="J23" s="236"/>
      <c r="K23" s="238"/>
      <c r="L23" s="95">
        <f>SUM(L16:L22)</f>
        <v>0</v>
      </c>
      <c r="M23" s="96"/>
      <c r="N23" s="27">
        <f>SUM(N16:N22)</f>
        <v>0</v>
      </c>
      <c r="O23" s="29">
        <f>SUM(O16:O22)</f>
        <v>0</v>
      </c>
      <c r="P23" s="97"/>
      <c r="Q23" s="29">
        <f>SUM(Q16:Q22)</f>
        <v>0</v>
      </c>
      <c r="R23" s="97"/>
      <c r="S23" s="29">
        <f>SUM(S16:S22)</f>
        <v>0</v>
      </c>
      <c r="T23" s="27">
        <f>SUM(T16:T22)</f>
        <v>0</v>
      </c>
      <c r="U23" s="27">
        <f>SUM(U16:U22)</f>
        <v>0</v>
      </c>
      <c r="V23" s="27">
        <f>SUM(V16:V22)</f>
        <v>0</v>
      </c>
      <c r="W23" s="28">
        <f>SUM(W16:W22)</f>
        <v>0</v>
      </c>
    </row>
    <row r="24" spans="1:23" s="52" customFormat="1" ht="5.0999999999999996" customHeight="1" x14ac:dyDescent="0.25">
      <c r="A24" s="86"/>
      <c r="B24" s="86"/>
      <c r="C24" s="86"/>
      <c r="D24" s="132"/>
      <c r="E24" s="23"/>
      <c r="F24" s="87"/>
      <c r="G24" s="88"/>
      <c r="H24" s="88"/>
      <c r="I24" s="23"/>
      <c r="J24" s="24"/>
      <c r="K24" s="24"/>
      <c r="L24" s="24"/>
      <c r="M24" s="89"/>
      <c r="N24" s="24"/>
      <c r="O24" s="25"/>
      <c r="P24" s="90"/>
      <c r="Q24" s="25"/>
      <c r="R24" s="90"/>
      <c r="S24" s="25"/>
      <c r="T24" s="24"/>
      <c r="U24" s="24"/>
      <c r="V24" s="24"/>
      <c r="W24" s="26"/>
    </row>
    <row r="25" spans="1:23" x14ac:dyDescent="0.25">
      <c r="A25" s="225"/>
      <c r="B25" s="228"/>
      <c r="C25" s="232"/>
      <c r="D25" s="192"/>
      <c r="E25" s="130"/>
      <c r="F25" s="3"/>
      <c r="G25" s="4"/>
      <c r="H25" s="4"/>
      <c r="I25" s="5">
        <f>IF(H25="t",G25-F25+1,ROUND((G25-F25)/30.4,0))</f>
        <v>0</v>
      </c>
      <c r="J25" s="6"/>
      <c r="K25" s="91">
        <f t="shared" ref="K25:K31" si="8">J25/30</f>
        <v>0</v>
      </c>
      <c r="L25" s="92">
        <f>IF(H25="t",J25/30*I25,J25*I25)</f>
        <v>0</v>
      </c>
      <c r="M25" s="93">
        <v>0.26150000000000001</v>
      </c>
      <c r="N25" s="7">
        <f t="shared" ref="N25:N31" si="9">L25*M25</f>
        <v>0</v>
      </c>
      <c r="O25" s="8"/>
      <c r="P25" s="9"/>
      <c r="Q25" s="8"/>
      <c r="R25" s="9"/>
      <c r="S25" s="8"/>
      <c r="T25" s="7">
        <f>(O25+Q25)*K25</f>
        <v>0</v>
      </c>
      <c r="U25" s="7">
        <f t="shared" ref="U25:U31" si="10">S25*K25</f>
        <v>0</v>
      </c>
      <c r="V25" s="7">
        <f t="shared" ref="V25:V31" si="11">(O25*P25)+(Q25*R25)</f>
        <v>0</v>
      </c>
      <c r="W25" s="11">
        <f t="shared" ref="W25:W31" si="12">L25+N25-T25-U25+V25</f>
        <v>0</v>
      </c>
    </row>
    <row r="26" spans="1:23" x14ac:dyDescent="0.25">
      <c r="A26" s="226"/>
      <c r="B26" s="230"/>
      <c r="C26" s="233"/>
      <c r="D26" s="192"/>
      <c r="E26" s="130"/>
      <c r="F26" s="3"/>
      <c r="G26" s="4"/>
      <c r="H26" s="4"/>
      <c r="I26" s="5">
        <f t="shared" ref="I26:I31" si="13">IF(H26="t",G26-F26+1,ROUND((G26-F26)/30.4,0))</f>
        <v>0</v>
      </c>
      <c r="J26" s="6"/>
      <c r="K26" s="91">
        <f t="shared" si="8"/>
        <v>0</v>
      </c>
      <c r="L26" s="92">
        <f t="shared" ref="L26:L31" si="14">IF(H26="t",J26/30*I26,J26*I26)</f>
        <v>0</v>
      </c>
      <c r="M26" s="93">
        <v>0.26150000000000001</v>
      </c>
      <c r="N26" s="7">
        <f t="shared" si="9"/>
        <v>0</v>
      </c>
      <c r="O26" s="8"/>
      <c r="P26" s="9"/>
      <c r="Q26" s="8"/>
      <c r="R26" s="9"/>
      <c r="S26" s="8"/>
      <c r="T26" s="7">
        <f t="shared" ref="T26:T31" si="15">(O26+Q26)*K26</f>
        <v>0</v>
      </c>
      <c r="U26" s="7">
        <f>S26*K26</f>
        <v>0</v>
      </c>
      <c r="V26" s="7">
        <f t="shared" si="11"/>
        <v>0</v>
      </c>
      <c r="W26" s="11">
        <f t="shared" si="12"/>
        <v>0</v>
      </c>
    </row>
    <row r="27" spans="1:23" x14ac:dyDescent="0.25">
      <c r="A27" s="226"/>
      <c r="B27" s="229"/>
      <c r="C27" s="233"/>
      <c r="D27" s="192"/>
      <c r="E27" s="130"/>
      <c r="F27" s="3"/>
      <c r="G27" s="4"/>
      <c r="H27" s="4"/>
      <c r="I27" s="5">
        <f t="shared" si="13"/>
        <v>0</v>
      </c>
      <c r="J27" s="6"/>
      <c r="K27" s="91">
        <f t="shared" si="8"/>
        <v>0</v>
      </c>
      <c r="L27" s="92">
        <f t="shared" si="14"/>
        <v>0</v>
      </c>
      <c r="M27" s="93">
        <v>0.26150000000000001</v>
      </c>
      <c r="N27" s="7">
        <f t="shared" si="9"/>
        <v>0</v>
      </c>
      <c r="O27" s="8"/>
      <c r="P27" s="9"/>
      <c r="Q27" s="8"/>
      <c r="R27" s="9"/>
      <c r="S27" s="8"/>
      <c r="T27" s="7">
        <f t="shared" si="15"/>
        <v>0</v>
      </c>
      <c r="U27" s="7">
        <f t="shared" si="10"/>
        <v>0</v>
      </c>
      <c r="V27" s="7">
        <f t="shared" si="11"/>
        <v>0</v>
      </c>
      <c r="W27" s="11">
        <f t="shared" si="12"/>
        <v>0</v>
      </c>
    </row>
    <row r="28" spans="1:23" x14ac:dyDescent="0.25">
      <c r="A28" s="226"/>
      <c r="B28" s="229"/>
      <c r="C28" s="233"/>
      <c r="D28" s="192"/>
      <c r="E28" s="130"/>
      <c r="F28" s="3"/>
      <c r="G28" s="4"/>
      <c r="H28" s="4"/>
      <c r="I28" s="5">
        <f t="shared" si="13"/>
        <v>0</v>
      </c>
      <c r="J28" s="6"/>
      <c r="K28" s="91">
        <f t="shared" si="8"/>
        <v>0</v>
      </c>
      <c r="L28" s="92">
        <f t="shared" si="14"/>
        <v>0</v>
      </c>
      <c r="M28" s="93">
        <v>0.26150000000000001</v>
      </c>
      <c r="N28" s="7">
        <f t="shared" si="9"/>
        <v>0</v>
      </c>
      <c r="O28" s="8"/>
      <c r="P28" s="9"/>
      <c r="Q28" s="8"/>
      <c r="R28" s="9"/>
      <c r="S28" s="8"/>
      <c r="T28" s="7">
        <f t="shared" si="15"/>
        <v>0</v>
      </c>
      <c r="U28" s="7">
        <f t="shared" si="10"/>
        <v>0</v>
      </c>
      <c r="V28" s="7">
        <f>(O28*P28)+(Q28*R28)</f>
        <v>0</v>
      </c>
      <c r="W28" s="11">
        <f t="shared" si="12"/>
        <v>0</v>
      </c>
    </row>
    <row r="29" spans="1:23" x14ac:dyDescent="0.25">
      <c r="A29" s="226"/>
      <c r="B29" s="229"/>
      <c r="C29" s="233"/>
      <c r="D29" s="192"/>
      <c r="E29" s="130"/>
      <c r="F29" s="3"/>
      <c r="G29" s="4"/>
      <c r="H29" s="2"/>
      <c r="I29" s="5">
        <f t="shared" si="13"/>
        <v>0</v>
      </c>
      <c r="J29" s="6"/>
      <c r="K29" s="91">
        <f t="shared" si="8"/>
        <v>0</v>
      </c>
      <c r="L29" s="92">
        <f t="shared" si="14"/>
        <v>0</v>
      </c>
      <c r="M29" s="93">
        <v>0.26150000000000001</v>
      </c>
      <c r="N29" s="7">
        <f t="shared" si="9"/>
        <v>0</v>
      </c>
      <c r="O29" s="8"/>
      <c r="P29" s="9"/>
      <c r="Q29" s="8"/>
      <c r="R29" s="9"/>
      <c r="S29" s="8"/>
      <c r="T29" s="7">
        <f t="shared" si="15"/>
        <v>0</v>
      </c>
      <c r="U29" s="7">
        <f t="shared" si="10"/>
        <v>0</v>
      </c>
      <c r="V29" s="7">
        <f t="shared" si="11"/>
        <v>0</v>
      </c>
      <c r="W29" s="11">
        <f>L29+N29-T29-U29+V29</f>
        <v>0</v>
      </c>
    </row>
    <row r="30" spans="1:23" x14ac:dyDescent="0.25">
      <c r="A30" s="226"/>
      <c r="B30" s="229"/>
      <c r="C30" s="233"/>
      <c r="D30" s="192"/>
      <c r="E30" s="130"/>
      <c r="F30" s="3"/>
      <c r="G30" s="4"/>
      <c r="H30" s="2"/>
      <c r="I30" s="5">
        <f t="shared" si="13"/>
        <v>0</v>
      </c>
      <c r="J30" s="6"/>
      <c r="K30" s="91">
        <f t="shared" si="8"/>
        <v>0</v>
      </c>
      <c r="L30" s="92">
        <f t="shared" si="14"/>
        <v>0</v>
      </c>
      <c r="M30" s="93">
        <v>0.26150000000000001</v>
      </c>
      <c r="N30" s="7">
        <f t="shared" si="9"/>
        <v>0</v>
      </c>
      <c r="O30" s="8"/>
      <c r="P30" s="9"/>
      <c r="Q30" s="8"/>
      <c r="R30" s="9"/>
      <c r="S30" s="8"/>
      <c r="T30" s="7">
        <f t="shared" si="15"/>
        <v>0</v>
      </c>
      <c r="U30" s="7">
        <f t="shared" si="10"/>
        <v>0</v>
      </c>
      <c r="V30" s="7">
        <f t="shared" si="11"/>
        <v>0</v>
      </c>
      <c r="W30" s="11">
        <f t="shared" si="12"/>
        <v>0</v>
      </c>
    </row>
    <row r="31" spans="1:23" x14ac:dyDescent="0.25">
      <c r="A31" s="227"/>
      <c r="B31" s="231"/>
      <c r="C31" s="234"/>
      <c r="D31" s="192"/>
      <c r="E31" s="130"/>
      <c r="F31" s="3"/>
      <c r="G31" s="4"/>
      <c r="H31" s="2"/>
      <c r="I31" s="5">
        <f t="shared" si="13"/>
        <v>0</v>
      </c>
      <c r="J31" s="6"/>
      <c r="K31" s="91">
        <f t="shared" si="8"/>
        <v>0</v>
      </c>
      <c r="L31" s="92">
        <f t="shared" si="14"/>
        <v>0</v>
      </c>
      <c r="M31" s="93">
        <v>0.26150000000000001</v>
      </c>
      <c r="N31" s="7">
        <f t="shared" si="9"/>
        <v>0</v>
      </c>
      <c r="O31" s="8"/>
      <c r="P31" s="9"/>
      <c r="Q31" s="8"/>
      <c r="R31" s="9"/>
      <c r="S31" s="8"/>
      <c r="T31" s="7">
        <f t="shared" si="15"/>
        <v>0</v>
      </c>
      <c r="U31" s="7">
        <f t="shared" si="10"/>
        <v>0</v>
      </c>
      <c r="V31" s="7">
        <f t="shared" si="11"/>
        <v>0</v>
      </c>
      <c r="W31" s="11">
        <f t="shared" si="12"/>
        <v>0</v>
      </c>
    </row>
    <row r="32" spans="1:23" s="98" customFormat="1" x14ac:dyDescent="0.25">
      <c r="A32" s="235" t="s">
        <v>114</v>
      </c>
      <c r="B32" s="236"/>
      <c r="C32" s="236"/>
      <c r="D32" s="237"/>
      <c r="E32" s="236"/>
      <c r="F32" s="236"/>
      <c r="G32" s="236"/>
      <c r="H32" s="236"/>
      <c r="I32" s="236"/>
      <c r="J32" s="236"/>
      <c r="K32" s="238"/>
      <c r="L32" s="95">
        <f>SUM(L25:L31)</f>
        <v>0</v>
      </c>
      <c r="M32" s="96"/>
      <c r="N32" s="27">
        <f>SUM(N25:N31)</f>
        <v>0</v>
      </c>
      <c r="O32" s="29">
        <f>SUM(O25:O31)</f>
        <v>0</v>
      </c>
      <c r="P32" s="97"/>
      <c r="Q32" s="29">
        <f>SUM(Q25:Q31)</f>
        <v>0</v>
      </c>
      <c r="R32" s="97"/>
      <c r="S32" s="29">
        <f>SUM(S25:S31)</f>
        <v>0</v>
      </c>
      <c r="T32" s="27">
        <f>SUM(T25:T31)</f>
        <v>0</v>
      </c>
      <c r="U32" s="27">
        <f>SUM(U25:U31)</f>
        <v>0</v>
      </c>
      <c r="V32" s="27">
        <f>SUM(V25:V31)</f>
        <v>0</v>
      </c>
      <c r="W32" s="28">
        <f>SUM(W25:W31)</f>
        <v>0</v>
      </c>
    </row>
    <row r="33" spans="1:23" s="52" customFormat="1" ht="5.0999999999999996" customHeight="1" x14ac:dyDescent="0.25">
      <c r="A33" s="86"/>
      <c r="B33" s="86"/>
      <c r="C33" s="86"/>
      <c r="D33" s="193"/>
      <c r="E33" s="23"/>
      <c r="F33" s="87"/>
      <c r="G33" s="88"/>
      <c r="H33" s="88"/>
      <c r="I33" s="23"/>
      <c r="J33" s="24"/>
      <c r="K33" s="24"/>
      <c r="L33" s="24"/>
      <c r="M33" s="89"/>
      <c r="N33" s="24"/>
      <c r="O33" s="25"/>
      <c r="P33" s="90"/>
      <c r="Q33" s="25"/>
      <c r="R33" s="90"/>
      <c r="S33" s="25"/>
      <c r="T33" s="24"/>
      <c r="U33" s="24"/>
      <c r="V33" s="24"/>
      <c r="W33" s="26"/>
    </row>
    <row r="34" spans="1:23" x14ac:dyDescent="0.25">
      <c r="A34" s="225"/>
      <c r="B34" s="228"/>
      <c r="C34" s="254"/>
      <c r="D34" s="194"/>
      <c r="E34" s="130"/>
      <c r="F34" s="3"/>
      <c r="G34" s="4"/>
      <c r="H34" s="4"/>
      <c r="I34" s="5">
        <f>IF(H34="t",G34-F34+1,ROUND((G34-F34)/30.4,0))</f>
        <v>0</v>
      </c>
      <c r="J34" s="6"/>
      <c r="K34" s="91">
        <f t="shared" ref="K34:K40" si="16">J34/30</f>
        <v>0</v>
      </c>
      <c r="L34" s="92">
        <f>IF(H34="t",J34/30*I34,J34*I34)</f>
        <v>0</v>
      </c>
      <c r="M34" s="93">
        <v>0.26150000000000001</v>
      </c>
      <c r="N34" s="7">
        <f t="shared" ref="N34:N40" si="17">L34*M34</f>
        <v>0</v>
      </c>
      <c r="O34" s="8"/>
      <c r="P34" s="9"/>
      <c r="Q34" s="8"/>
      <c r="R34" s="9"/>
      <c r="S34" s="8"/>
      <c r="T34" s="7">
        <f t="shared" ref="T34:T40" si="18">(O34+Q34)*K34</f>
        <v>0</v>
      </c>
      <c r="U34" s="7">
        <f t="shared" ref="U34:U40" si="19">S34*K34</f>
        <v>0</v>
      </c>
      <c r="V34" s="7">
        <f t="shared" ref="V34:V40" si="20">(O34*P34)+(Q34*R34)</f>
        <v>0</v>
      </c>
      <c r="W34" s="11">
        <f t="shared" ref="W34:W40" si="21">L34+N34-T34-U34+V34</f>
        <v>0</v>
      </c>
    </row>
    <row r="35" spans="1:23" x14ac:dyDescent="0.25">
      <c r="A35" s="226"/>
      <c r="B35" s="229"/>
      <c r="C35" s="233"/>
      <c r="D35" s="194"/>
      <c r="E35" s="130"/>
      <c r="F35" s="3"/>
      <c r="G35" s="4"/>
      <c r="H35" s="4"/>
      <c r="I35" s="5">
        <f t="shared" ref="I35:I40" si="22">IF(H35="t",G35-F35+1,ROUND((G35-F35)/30.4,0))</f>
        <v>0</v>
      </c>
      <c r="J35" s="6"/>
      <c r="K35" s="91">
        <f t="shared" si="16"/>
        <v>0</v>
      </c>
      <c r="L35" s="92">
        <f t="shared" ref="L35:L40" si="23">IF(H35="t",J35/30*I35,J35*I35)</f>
        <v>0</v>
      </c>
      <c r="M35" s="93">
        <v>0.26150000000000001</v>
      </c>
      <c r="N35" s="7">
        <f t="shared" si="17"/>
        <v>0</v>
      </c>
      <c r="O35" s="8"/>
      <c r="P35" s="9"/>
      <c r="Q35" s="8"/>
      <c r="R35" s="9"/>
      <c r="S35" s="8"/>
      <c r="T35" s="7">
        <f t="shared" si="18"/>
        <v>0</v>
      </c>
      <c r="U35" s="7">
        <f t="shared" si="19"/>
        <v>0</v>
      </c>
      <c r="V35" s="7">
        <f t="shared" si="20"/>
        <v>0</v>
      </c>
      <c r="W35" s="11">
        <f t="shared" si="21"/>
        <v>0</v>
      </c>
    </row>
    <row r="36" spans="1:23" x14ac:dyDescent="0.25">
      <c r="A36" s="226"/>
      <c r="B36" s="229"/>
      <c r="C36" s="233"/>
      <c r="D36" s="194"/>
      <c r="E36" s="130"/>
      <c r="F36" s="3"/>
      <c r="G36" s="4"/>
      <c r="H36" s="4"/>
      <c r="I36" s="5">
        <f t="shared" si="22"/>
        <v>0</v>
      </c>
      <c r="J36" s="6"/>
      <c r="K36" s="91">
        <f t="shared" si="16"/>
        <v>0</v>
      </c>
      <c r="L36" s="92">
        <f t="shared" si="23"/>
        <v>0</v>
      </c>
      <c r="M36" s="93">
        <v>0.26150000000000001</v>
      </c>
      <c r="N36" s="7">
        <f t="shared" si="17"/>
        <v>0</v>
      </c>
      <c r="O36" s="8"/>
      <c r="P36" s="9"/>
      <c r="Q36" s="8"/>
      <c r="R36" s="9"/>
      <c r="S36" s="8"/>
      <c r="T36" s="7">
        <f t="shared" si="18"/>
        <v>0</v>
      </c>
      <c r="U36" s="7">
        <f t="shared" si="19"/>
        <v>0</v>
      </c>
      <c r="V36" s="7">
        <f t="shared" si="20"/>
        <v>0</v>
      </c>
      <c r="W36" s="11">
        <f t="shared" si="21"/>
        <v>0</v>
      </c>
    </row>
    <row r="37" spans="1:23" x14ac:dyDescent="0.25">
      <c r="A37" s="226"/>
      <c r="B37" s="230"/>
      <c r="C37" s="233"/>
      <c r="D37" s="194"/>
      <c r="E37" s="130"/>
      <c r="F37" s="3"/>
      <c r="G37" s="4"/>
      <c r="H37" s="4"/>
      <c r="I37" s="5">
        <f t="shared" si="22"/>
        <v>0</v>
      </c>
      <c r="J37" s="6"/>
      <c r="K37" s="91">
        <f t="shared" si="16"/>
        <v>0</v>
      </c>
      <c r="L37" s="92">
        <f t="shared" si="23"/>
        <v>0</v>
      </c>
      <c r="M37" s="93">
        <v>0.26150000000000001</v>
      </c>
      <c r="N37" s="7">
        <f t="shared" si="17"/>
        <v>0</v>
      </c>
      <c r="O37" s="8"/>
      <c r="P37" s="9"/>
      <c r="Q37" s="8"/>
      <c r="R37" s="9"/>
      <c r="S37" s="8"/>
      <c r="T37" s="7">
        <f t="shared" si="18"/>
        <v>0</v>
      </c>
      <c r="U37" s="7">
        <f t="shared" si="19"/>
        <v>0</v>
      </c>
      <c r="V37" s="7">
        <f t="shared" si="20"/>
        <v>0</v>
      </c>
      <c r="W37" s="11">
        <f t="shared" si="21"/>
        <v>0</v>
      </c>
    </row>
    <row r="38" spans="1:23" x14ac:dyDescent="0.25">
      <c r="A38" s="226"/>
      <c r="B38" s="229"/>
      <c r="C38" s="233"/>
      <c r="D38" s="194"/>
      <c r="E38" s="130"/>
      <c r="F38" s="3"/>
      <c r="G38" s="4"/>
      <c r="H38" s="4"/>
      <c r="I38" s="5">
        <f t="shared" si="22"/>
        <v>0</v>
      </c>
      <c r="J38" s="6"/>
      <c r="K38" s="91">
        <f t="shared" si="16"/>
        <v>0</v>
      </c>
      <c r="L38" s="92">
        <f t="shared" si="23"/>
        <v>0</v>
      </c>
      <c r="M38" s="93">
        <v>0.26150000000000001</v>
      </c>
      <c r="N38" s="7">
        <f t="shared" si="17"/>
        <v>0</v>
      </c>
      <c r="O38" s="8"/>
      <c r="P38" s="9"/>
      <c r="Q38" s="8"/>
      <c r="R38" s="9"/>
      <c r="S38" s="8"/>
      <c r="T38" s="7">
        <f t="shared" si="18"/>
        <v>0</v>
      </c>
      <c r="U38" s="7">
        <f t="shared" si="19"/>
        <v>0</v>
      </c>
      <c r="V38" s="7">
        <f t="shared" si="20"/>
        <v>0</v>
      </c>
      <c r="W38" s="11">
        <f t="shared" si="21"/>
        <v>0</v>
      </c>
    </row>
    <row r="39" spans="1:23" x14ac:dyDescent="0.25">
      <c r="A39" s="226"/>
      <c r="B39" s="229"/>
      <c r="C39" s="233"/>
      <c r="D39" s="194"/>
      <c r="E39" s="130"/>
      <c r="F39" s="3"/>
      <c r="G39" s="4"/>
      <c r="H39" s="2"/>
      <c r="I39" s="5">
        <f t="shared" si="22"/>
        <v>0</v>
      </c>
      <c r="J39" s="6"/>
      <c r="K39" s="91">
        <f t="shared" si="16"/>
        <v>0</v>
      </c>
      <c r="L39" s="92">
        <f t="shared" si="23"/>
        <v>0</v>
      </c>
      <c r="M39" s="93">
        <v>0.26150000000000001</v>
      </c>
      <c r="N39" s="7">
        <f t="shared" si="17"/>
        <v>0</v>
      </c>
      <c r="O39" s="8"/>
      <c r="P39" s="9"/>
      <c r="Q39" s="8"/>
      <c r="R39" s="9"/>
      <c r="S39" s="8"/>
      <c r="T39" s="7">
        <f t="shared" si="18"/>
        <v>0</v>
      </c>
      <c r="U39" s="7">
        <f t="shared" si="19"/>
        <v>0</v>
      </c>
      <c r="V39" s="7">
        <f t="shared" si="20"/>
        <v>0</v>
      </c>
      <c r="W39" s="11">
        <f t="shared" si="21"/>
        <v>0</v>
      </c>
    </row>
    <row r="40" spans="1:23" x14ac:dyDescent="0.25">
      <c r="A40" s="227"/>
      <c r="B40" s="231"/>
      <c r="C40" s="234"/>
      <c r="D40" s="194"/>
      <c r="E40" s="130"/>
      <c r="F40" s="3"/>
      <c r="G40" s="4"/>
      <c r="H40" s="2"/>
      <c r="I40" s="5">
        <f t="shared" si="22"/>
        <v>0</v>
      </c>
      <c r="J40" s="6"/>
      <c r="K40" s="91">
        <f t="shared" si="16"/>
        <v>0</v>
      </c>
      <c r="L40" s="92">
        <f t="shared" si="23"/>
        <v>0</v>
      </c>
      <c r="M40" s="93">
        <v>0.26150000000000001</v>
      </c>
      <c r="N40" s="7">
        <f t="shared" si="17"/>
        <v>0</v>
      </c>
      <c r="O40" s="8"/>
      <c r="P40" s="9"/>
      <c r="Q40" s="8"/>
      <c r="R40" s="9"/>
      <c r="S40" s="8"/>
      <c r="T40" s="7">
        <f t="shared" si="18"/>
        <v>0</v>
      </c>
      <c r="U40" s="7">
        <f t="shared" si="19"/>
        <v>0</v>
      </c>
      <c r="V40" s="7">
        <f t="shared" si="20"/>
        <v>0</v>
      </c>
      <c r="W40" s="11">
        <f t="shared" si="21"/>
        <v>0</v>
      </c>
    </row>
    <row r="41" spans="1:23" s="98" customFormat="1" x14ac:dyDescent="0.25">
      <c r="A41" s="235" t="s">
        <v>114</v>
      </c>
      <c r="B41" s="236"/>
      <c r="C41" s="236"/>
      <c r="D41" s="237"/>
      <c r="E41" s="236"/>
      <c r="F41" s="236"/>
      <c r="G41" s="236"/>
      <c r="H41" s="236"/>
      <c r="I41" s="236"/>
      <c r="J41" s="236"/>
      <c r="K41" s="238"/>
      <c r="L41" s="95">
        <f>SUM(L34:L40)</f>
        <v>0</v>
      </c>
      <c r="M41" s="96"/>
      <c r="N41" s="27">
        <f>SUM(N34:N40)</f>
        <v>0</v>
      </c>
      <c r="O41" s="29">
        <f>SUM(O34:O40)</f>
        <v>0</v>
      </c>
      <c r="P41" s="97"/>
      <c r="Q41" s="29">
        <f>SUM(Q34:Q40)</f>
        <v>0</v>
      </c>
      <c r="R41" s="97"/>
      <c r="S41" s="29">
        <f>SUM(S34:S40)</f>
        <v>0</v>
      </c>
      <c r="T41" s="27">
        <f>SUM(T34:T40)</f>
        <v>0</v>
      </c>
      <c r="U41" s="27">
        <f>SUM(U34:U40)</f>
        <v>0</v>
      </c>
      <c r="V41" s="27">
        <f>SUM(V34:V40)</f>
        <v>0</v>
      </c>
      <c r="W41" s="28">
        <f>SUM(W34:W40)</f>
        <v>0</v>
      </c>
    </row>
    <row r="42" spans="1:23" s="52" customFormat="1" ht="5.0999999999999996" customHeight="1" x14ac:dyDescent="0.25">
      <c r="A42" s="86"/>
      <c r="B42" s="86"/>
      <c r="C42" s="86"/>
      <c r="D42" s="132"/>
      <c r="E42" s="23"/>
      <c r="F42" s="87"/>
      <c r="G42" s="88"/>
      <c r="H42" s="88"/>
      <c r="I42" s="23"/>
      <c r="J42" s="24"/>
      <c r="K42" s="24"/>
      <c r="L42" s="24"/>
      <c r="M42" s="89"/>
      <c r="N42" s="24"/>
      <c r="O42" s="25"/>
      <c r="P42" s="90"/>
      <c r="Q42" s="25"/>
      <c r="R42" s="90"/>
      <c r="S42" s="25"/>
      <c r="T42" s="24"/>
      <c r="U42" s="24"/>
      <c r="V42" s="24"/>
      <c r="W42" s="26"/>
    </row>
    <row r="43" spans="1:23" x14ac:dyDescent="0.25">
      <c r="A43" s="225"/>
      <c r="B43" s="228"/>
      <c r="C43" s="232"/>
      <c r="D43" s="194"/>
      <c r="E43" s="195"/>
      <c r="F43" s="3"/>
      <c r="G43" s="4"/>
      <c r="H43" s="4"/>
      <c r="I43" s="5">
        <f>IF(H43="t",G43-F43+1,ROUND((G43-F43)/30.4,0))</f>
        <v>0</v>
      </c>
      <c r="J43" s="6"/>
      <c r="K43" s="91">
        <f t="shared" ref="K43:K49" si="24">J43/30</f>
        <v>0</v>
      </c>
      <c r="L43" s="92">
        <f>IF(H43="t",J43/30*I43,J43*I43)</f>
        <v>0</v>
      </c>
      <c r="M43" s="93">
        <v>0.26150000000000001</v>
      </c>
      <c r="N43" s="7">
        <f t="shared" ref="N43:N49" si="25">L43*M43</f>
        <v>0</v>
      </c>
      <c r="O43" s="8"/>
      <c r="P43" s="9"/>
      <c r="Q43" s="8"/>
      <c r="R43" s="9"/>
      <c r="S43" s="8"/>
      <c r="T43" s="7">
        <f t="shared" ref="T43:T49" si="26">(O43+Q43)*K43</f>
        <v>0</v>
      </c>
      <c r="U43" s="7">
        <f t="shared" ref="U43:U49" si="27">S43*K43</f>
        <v>0</v>
      </c>
      <c r="V43" s="7">
        <f t="shared" ref="V43:V49" si="28">(O43*P43)+(Q43*R43)</f>
        <v>0</v>
      </c>
      <c r="W43" s="11">
        <f t="shared" ref="W43:W49" si="29">L43+N43-T43-U43+V43</f>
        <v>0</v>
      </c>
    </row>
    <row r="44" spans="1:23" x14ac:dyDescent="0.25">
      <c r="A44" s="226"/>
      <c r="B44" s="229"/>
      <c r="C44" s="233"/>
      <c r="D44" s="194"/>
      <c r="E44" s="195"/>
      <c r="F44" s="3"/>
      <c r="G44" s="4"/>
      <c r="H44" s="4"/>
      <c r="I44" s="5">
        <f t="shared" ref="I44:I49" si="30">IF(H44="t",G44-F44+1,ROUND((G44-F44)/30.4,0))</f>
        <v>0</v>
      </c>
      <c r="J44" s="6"/>
      <c r="K44" s="91">
        <f t="shared" si="24"/>
        <v>0</v>
      </c>
      <c r="L44" s="92">
        <f t="shared" ref="L44:L49" si="31">IF(H44="t",J44/30*I44,J44*I44)</f>
        <v>0</v>
      </c>
      <c r="M44" s="93">
        <v>0.26150000000000001</v>
      </c>
      <c r="N44" s="7">
        <f t="shared" si="25"/>
        <v>0</v>
      </c>
      <c r="O44" s="8"/>
      <c r="P44" s="9"/>
      <c r="Q44" s="8"/>
      <c r="R44" s="9"/>
      <c r="S44" s="8"/>
      <c r="T44" s="7">
        <f t="shared" si="26"/>
        <v>0</v>
      </c>
      <c r="U44" s="7">
        <f t="shared" si="27"/>
        <v>0</v>
      </c>
      <c r="V44" s="7">
        <f t="shared" si="28"/>
        <v>0</v>
      </c>
      <c r="W44" s="11">
        <f t="shared" si="29"/>
        <v>0</v>
      </c>
    </row>
    <row r="45" spans="1:23" x14ac:dyDescent="0.25">
      <c r="A45" s="226"/>
      <c r="B45" s="229"/>
      <c r="C45" s="233"/>
      <c r="D45" s="194"/>
      <c r="E45" s="195"/>
      <c r="F45" s="3"/>
      <c r="G45" s="4"/>
      <c r="H45" s="4"/>
      <c r="I45" s="5">
        <f t="shared" si="30"/>
        <v>0</v>
      </c>
      <c r="J45" s="6"/>
      <c r="K45" s="91">
        <f t="shared" si="24"/>
        <v>0</v>
      </c>
      <c r="L45" s="92">
        <f t="shared" si="31"/>
        <v>0</v>
      </c>
      <c r="M45" s="93">
        <v>0.26150000000000001</v>
      </c>
      <c r="N45" s="7">
        <f t="shared" si="25"/>
        <v>0</v>
      </c>
      <c r="O45" s="8"/>
      <c r="P45" s="9"/>
      <c r="Q45" s="8"/>
      <c r="R45" s="9"/>
      <c r="S45" s="8"/>
      <c r="T45" s="7">
        <f t="shared" si="26"/>
        <v>0</v>
      </c>
      <c r="U45" s="7">
        <f t="shared" si="27"/>
        <v>0</v>
      </c>
      <c r="V45" s="7">
        <f t="shared" si="28"/>
        <v>0</v>
      </c>
      <c r="W45" s="11">
        <f t="shared" si="29"/>
        <v>0</v>
      </c>
    </row>
    <row r="46" spans="1:23" x14ac:dyDescent="0.25">
      <c r="A46" s="226"/>
      <c r="B46" s="230"/>
      <c r="C46" s="233"/>
      <c r="D46" s="194"/>
      <c r="E46" s="195"/>
      <c r="F46" s="3"/>
      <c r="G46" s="4"/>
      <c r="H46" s="4"/>
      <c r="I46" s="5">
        <f t="shared" si="30"/>
        <v>0</v>
      </c>
      <c r="J46" s="6"/>
      <c r="K46" s="91">
        <f t="shared" si="24"/>
        <v>0</v>
      </c>
      <c r="L46" s="92">
        <f t="shared" si="31"/>
        <v>0</v>
      </c>
      <c r="M46" s="93">
        <v>0.26150000000000001</v>
      </c>
      <c r="N46" s="7">
        <f t="shared" si="25"/>
        <v>0</v>
      </c>
      <c r="O46" s="8"/>
      <c r="P46" s="9"/>
      <c r="Q46" s="8"/>
      <c r="R46" s="9"/>
      <c r="S46" s="8"/>
      <c r="T46" s="7">
        <f t="shared" si="26"/>
        <v>0</v>
      </c>
      <c r="U46" s="7">
        <f t="shared" si="27"/>
        <v>0</v>
      </c>
      <c r="V46" s="7">
        <f t="shared" si="28"/>
        <v>0</v>
      </c>
      <c r="W46" s="11">
        <f t="shared" si="29"/>
        <v>0</v>
      </c>
    </row>
    <row r="47" spans="1:23" x14ac:dyDescent="0.25">
      <c r="A47" s="226"/>
      <c r="B47" s="229"/>
      <c r="C47" s="233"/>
      <c r="D47" s="194"/>
      <c r="E47" s="195"/>
      <c r="F47" s="3"/>
      <c r="G47" s="4"/>
      <c r="H47" s="2"/>
      <c r="I47" s="5">
        <f t="shared" si="30"/>
        <v>0</v>
      </c>
      <c r="J47" s="6"/>
      <c r="K47" s="91">
        <f t="shared" si="24"/>
        <v>0</v>
      </c>
      <c r="L47" s="92">
        <f t="shared" si="31"/>
        <v>0</v>
      </c>
      <c r="M47" s="93">
        <v>0.26150000000000001</v>
      </c>
      <c r="N47" s="7">
        <f t="shared" si="25"/>
        <v>0</v>
      </c>
      <c r="O47" s="8"/>
      <c r="P47" s="9"/>
      <c r="Q47" s="8"/>
      <c r="R47" s="9"/>
      <c r="S47" s="8"/>
      <c r="T47" s="7">
        <f t="shared" si="26"/>
        <v>0</v>
      </c>
      <c r="U47" s="7">
        <f t="shared" si="27"/>
        <v>0</v>
      </c>
      <c r="V47" s="7">
        <f t="shared" si="28"/>
        <v>0</v>
      </c>
      <c r="W47" s="11">
        <f t="shared" si="29"/>
        <v>0</v>
      </c>
    </row>
    <row r="48" spans="1:23" x14ac:dyDescent="0.25">
      <c r="A48" s="226"/>
      <c r="B48" s="229"/>
      <c r="C48" s="233"/>
      <c r="D48" s="194"/>
      <c r="E48" s="195"/>
      <c r="F48" s="3"/>
      <c r="G48" s="4"/>
      <c r="H48" s="2"/>
      <c r="I48" s="5">
        <f t="shared" si="30"/>
        <v>0</v>
      </c>
      <c r="J48" s="6"/>
      <c r="K48" s="91">
        <f t="shared" si="24"/>
        <v>0</v>
      </c>
      <c r="L48" s="92">
        <f t="shared" si="31"/>
        <v>0</v>
      </c>
      <c r="M48" s="93">
        <v>0.26150000000000001</v>
      </c>
      <c r="N48" s="7">
        <f t="shared" si="25"/>
        <v>0</v>
      </c>
      <c r="O48" s="8"/>
      <c r="P48" s="9"/>
      <c r="Q48" s="8"/>
      <c r="R48" s="9"/>
      <c r="S48" s="8"/>
      <c r="T48" s="7">
        <f t="shared" si="26"/>
        <v>0</v>
      </c>
      <c r="U48" s="7">
        <f t="shared" si="27"/>
        <v>0</v>
      </c>
      <c r="V48" s="7">
        <f t="shared" si="28"/>
        <v>0</v>
      </c>
      <c r="W48" s="11">
        <f t="shared" si="29"/>
        <v>0</v>
      </c>
    </row>
    <row r="49" spans="1:23" x14ac:dyDescent="0.25">
      <c r="A49" s="227"/>
      <c r="B49" s="231"/>
      <c r="C49" s="234"/>
      <c r="D49" s="194"/>
      <c r="E49" s="195"/>
      <c r="F49" s="3"/>
      <c r="G49" s="4"/>
      <c r="H49" s="2"/>
      <c r="I49" s="5">
        <f t="shared" si="30"/>
        <v>0</v>
      </c>
      <c r="J49" s="6"/>
      <c r="K49" s="91">
        <f t="shared" si="24"/>
        <v>0</v>
      </c>
      <c r="L49" s="92">
        <f t="shared" si="31"/>
        <v>0</v>
      </c>
      <c r="M49" s="93">
        <v>0.26150000000000001</v>
      </c>
      <c r="N49" s="7">
        <f t="shared" si="25"/>
        <v>0</v>
      </c>
      <c r="O49" s="8"/>
      <c r="P49" s="9"/>
      <c r="Q49" s="8"/>
      <c r="R49" s="9"/>
      <c r="S49" s="8"/>
      <c r="T49" s="7">
        <f t="shared" si="26"/>
        <v>0</v>
      </c>
      <c r="U49" s="7">
        <f t="shared" si="27"/>
        <v>0</v>
      </c>
      <c r="V49" s="7">
        <f t="shared" si="28"/>
        <v>0</v>
      </c>
      <c r="W49" s="11">
        <f t="shared" si="29"/>
        <v>0</v>
      </c>
    </row>
    <row r="50" spans="1:23" s="98" customFormat="1" x14ac:dyDescent="0.25">
      <c r="A50" s="235" t="s">
        <v>114</v>
      </c>
      <c r="B50" s="236"/>
      <c r="C50" s="236"/>
      <c r="D50" s="237"/>
      <c r="E50" s="236"/>
      <c r="F50" s="236"/>
      <c r="G50" s="236"/>
      <c r="H50" s="236"/>
      <c r="I50" s="236"/>
      <c r="J50" s="236"/>
      <c r="K50" s="238"/>
      <c r="L50" s="95">
        <f>SUM(L43:L49)</f>
        <v>0</v>
      </c>
      <c r="M50" s="96"/>
      <c r="N50" s="27">
        <f>SUM(N43:N49)</f>
        <v>0</v>
      </c>
      <c r="O50" s="29">
        <f>SUM(O43:O49)</f>
        <v>0</v>
      </c>
      <c r="P50" s="97"/>
      <c r="Q50" s="29">
        <f>SUM(Q43:Q49)</f>
        <v>0</v>
      </c>
      <c r="R50" s="97"/>
      <c r="S50" s="29">
        <f>SUM(S43:S49)</f>
        <v>0</v>
      </c>
      <c r="T50" s="27">
        <f>SUM(T43:T49)</f>
        <v>0</v>
      </c>
      <c r="U50" s="27">
        <f>SUM(U43:U49)</f>
        <v>0</v>
      </c>
      <c r="V50" s="27">
        <f>SUM(V43:V49)</f>
        <v>0</v>
      </c>
      <c r="W50" s="28">
        <f>SUM(W43:W49)</f>
        <v>0</v>
      </c>
    </row>
    <row r="51" spans="1:23" s="52" customFormat="1" ht="5.0999999999999996" customHeight="1" x14ac:dyDescent="0.25">
      <c r="A51" s="86"/>
      <c r="B51" s="86"/>
      <c r="C51" s="86"/>
      <c r="D51" s="132"/>
      <c r="E51" s="23"/>
      <c r="F51" s="87"/>
      <c r="G51" s="88"/>
      <c r="H51" s="88"/>
      <c r="I51" s="23"/>
      <c r="J51" s="24"/>
      <c r="K51" s="24"/>
      <c r="L51" s="24"/>
      <c r="M51" s="89"/>
      <c r="N51" s="24"/>
      <c r="O51" s="25"/>
      <c r="P51" s="90"/>
      <c r="Q51" s="25"/>
      <c r="R51" s="90"/>
      <c r="S51" s="25"/>
      <c r="T51" s="24"/>
      <c r="U51" s="24"/>
      <c r="V51" s="24"/>
      <c r="W51" s="26"/>
    </row>
    <row r="52" spans="1:23" x14ac:dyDescent="0.25">
      <c r="A52" s="225"/>
      <c r="B52" s="228"/>
      <c r="C52" s="232"/>
      <c r="D52" s="194"/>
      <c r="E52" s="195"/>
      <c r="F52" s="3"/>
      <c r="G52" s="4"/>
      <c r="H52" s="4"/>
      <c r="I52" s="5">
        <f>IF(H52="t",G52-F52+1,ROUND((G52-F52)/30.4,0))</f>
        <v>0</v>
      </c>
      <c r="J52" s="6"/>
      <c r="K52" s="91">
        <f t="shared" ref="K52:K58" si="32">J52/30</f>
        <v>0</v>
      </c>
      <c r="L52" s="92">
        <f>IF(H52="t",J52/30*I52,J52*I52)</f>
        <v>0</v>
      </c>
      <c r="M52" s="93">
        <v>0.26150000000000001</v>
      </c>
      <c r="N52" s="7">
        <f t="shared" ref="N52:N58" si="33">L52*M52</f>
        <v>0</v>
      </c>
      <c r="O52" s="8"/>
      <c r="P52" s="9"/>
      <c r="Q52" s="8"/>
      <c r="R52" s="9"/>
      <c r="S52" s="8"/>
      <c r="T52" s="7">
        <f t="shared" ref="T52:T58" si="34">(O52+Q52)*K52</f>
        <v>0</v>
      </c>
      <c r="U52" s="7">
        <f t="shared" ref="U52:U58" si="35">S52*K52</f>
        <v>0</v>
      </c>
      <c r="V52" s="7">
        <f t="shared" ref="V52:V58" si="36">(O52*P52)+(Q52*R52)</f>
        <v>0</v>
      </c>
      <c r="W52" s="11">
        <f t="shared" ref="W52:W58" si="37">L52+N52-T52-U52+V52</f>
        <v>0</v>
      </c>
    </row>
    <row r="53" spans="1:23" x14ac:dyDescent="0.25">
      <c r="A53" s="226"/>
      <c r="B53" s="229"/>
      <c r="C53" s="233"/>
      <c r="D53" s="194"/>
      <c r="E53" s="195"/>
      <c r="F53" s="3"/>
      <c r="G53" s="4"/>
      <c r="H53" s="4"/>
      <c r="I53" s="5">
        <f t="shared" ref="I53:I58" si="38">IF(H53="t",G53-F53+1,ROUND((G53-F53)/30.4,0))</f>
        <v>0</v>
      </c>
      <c r="J53" s="6"/>
      <c r="K53" s="91">
        <f t="shared" si="32"/>
        <v>0</v>
      </c>
      <c r="L53" s="92">
        <f t="shared" ref="L53:L58" si="39">IF(H53="t",J53/30*I53,J53*I53)</f>
        <v>0</v>
      </c>
      <c r="M53" s="93">
        <v>0.26150000000000001</v>
      </c>
      <c r="N53" s="7">
        <f t="shared" si="33"/>
        <v>0</v>
      </c>
      <c r="O53" s="8"/>
      <c r="P53" s="9"/>
      <c r="Q53" s="8"/>
      <c r="R53" s="9"/>
      <c r="S53" s="8"/>
      <c r="T53" s="7">
        <f t="shared" si="34"/>
        <v>0</v>
      </c>
      <c r="U53" s="7">
        <f t="shared" si="35"/>
        <v>0</v>
      </c>
      <c r="V53" s="7">
        <f t="shared" si="36"/>
        <v>0</v>
      </c>
      <c r="W53" s="11">
        <f t="shared" si="37"/>
        <v>0</v>
      </c>
    </row>
    <row r="54" spans="1:23" x14ac:dyDescent="0.25">
      <c r="A54" s="226"/>
      <c r="B54" s="229"/>
      <c r="C54" s="233"/>
      <c r="D54" s="194"/>
      <c r="E54" s="195"/>
      <c r="F54" s="3"/>
      <c r="G54" s="4"/>
      <c r="H54" s="4"/>
      <c r="I54" s="5">
        <f t="shared" si="38"/>
        <v>0</v>
      </c>
      <c r="J54" s="6"/>
      <c r="K54" s="91">
        <f t="shared" si="32"/>
        <v>0</v>
      </c>
      <c r="L54" s="92">
        <f t="shared" si="39"/>
        <v>0</v>
      </c>
      <c r="M54" s="93">
        <v>0.26150000000000001</v>
      </c>
      <c r="N54" s="7">
        <f t="shared" si="33"/>
        <v>0</v>
      </c>
      <c r="O54" s="8"/>
      <c r="P54" s="9"/>
      <c r="Q54" s="8"/>
      <c r="R54" s="9"/>
      <c r="S54" s="8"/>
      <c r="T54" s="7">
        <f t="shared" si="34"/>
        <v>0</v>
      </c>
      <c r="U54" s="7">
        <f t="shared" si="35"/>
        <v>0</v>
      </c>
      <c r="V54" s="7">
        <f t="shared" si="36"/>
        <v>0</v>
      </c>
      <c r="W54" s="11">
        <f t="shared" si="37"/>
        <v>0</v>
      </c>
    </row>
    <row r="55" spans="1:23" x14ac:dyDescent="0.25">
      <c r="A55" s="226"/>
      <c r="B55" s="230"/>
      <c r="C55" s="233"/>
      <c r="D55" s="194"/>
      <c r="E55" s="195"/>
      <c r="F55" s="3"/>
      <c r="G55" s="4"/>
      <c r="H55" s="4"/>
      <c r="I55" s="5">
        <f t="shared" si="38"/>
        <v>0</v>
      </c>
      <c r="J55" s="6"/>
      <c r="K55" s="91">
        <f t="shared" si="32"/>
        <v>0</v>
      </c>
      <c r="L55" s="92">
        <f t="shared" si="39"/>
        <v>0</v>
      </c>
      <c r="M55" s="93">
        <v>0.26150000000000001</v>
      </c>
      <c r="N55" s="7">
        <f t="shared" si="33"/>
        <v>0</v>
      </c>
      <c r="O55" s="8"/>
      <c r="P55" s="9"/>
      <c r="Q55" s="8"/>
      <c r="R55" s="9"/>
      <c r="S55" s="8"/>
      <c r="T55" s="7">
        <f t="shared" si="34"/>
        <v>0</v>
      </c>
      <c r="U55" s="7">
        <f t="shared" si="35"/>
        <v>0</v>
      </c>
      <c r="V55" s="7">
        <f t="shared" si="36"/>
        <v>0</v>
      </c>
      <c r="W55" s="11">
        <f t="shared" si="37"/>
        <v>0</v>
      </c>
    </row>
    <row r="56" spans="1:23" x14ac:dyDescent="0.25">
      <c r="A56" s="226"/>
      <c r="B56" s="229"/>
      <c r="C56" s="233"/>
      <c r="D56" s="194"/>
      <c r="E56" s="195"/>
      <c r="F56" s="3"/>
      <c r="G56" s="4"/>
      <c r="H56" s="2"/>
      <c r="I56" s="5">
        <f t="shared" si="38"/>
        <v>0</v>
      </c>
      <c r="J56" s="6"/>
      <c r="K56" s="91">
        <f t="shared" si="32"/>
        <v>0</v>
      </c>
      <c r="L56" s="92">
        <f t="shared" si="39"/>
        <v>0</v>
      </c>
      <c r="M56" s="93">
        <v>0.26150000000000001</v>
      </c>
      <c r="N56" s="7">
        <f t="shared" si="33"/>
        <v>0</v>
      </c>
      <c r="O56" s="8"/>
      <c r="P56" s="9"/>
      <c r="Q56" s="8"/>
      <c r="R56" s="9"/>
      <c r="S56" s="8"/>
      <c r="T56" s="7">
        <f t="shared" si="34"/>
        <v>0</v>
      </c>
      <c r="U56" s="7">
        <f t="shared" si="35"/>
        <v>0</v>
      </c>
      <c r="V56" s="7">
        <f t="shared" si="36"/>
        <v>0</v>
      </c>
      <c r="W56" s="11">
        <f t="shared" si="37"/>
        <v>0</v>
      </c>
    </row>
    <row r="57" spans="1:23" x14ac:dyDescent="0.25">
      <c r="A57" s="226"/>
      <c r="B57" s="229"/>
      <c r="C57" s="233"/>
      <c r="D57" s="194"/>
      <c r="E57" s="195"/>
      <c r="F57" s="3"/>
      <c r="G57" s="4"/>
      <c r="H57" s="2"/>
      <c r="I57" s="5">
        <f t="shared" si="38"/>
        <v>0</v>
      </c>
      <c r="J57" s="6"/>
      <c r="K57" s="91">
        <f t="shared" si="32"/>
        <v>0</v>
      </c>
      <c r="L57" s="92">
        <f t="shared" si="39"/>
        <v>0</v>
      </c>
      <c r="M57" s="93">
        <v>0.26150000000000001</v>
      </c>
      <c r="N57" s="7">
        <f t="shared" si="33"/>
        <v>0</v>
      </c>
      <c r="O57" s="8"/>
      <c r="P57" s="9"/>
      <c r="Q57" s="8"/>
      <c r="R57" s="9"/>
      <c r="S57" s="8"/>
      <c r="T57" s="7">
        <f t="shared" si="34"/>
        <v>0</v>
      </c>
      <c r="U57" s="7">
        <f t="shared" si="35"/>
        <v>0</v>
      </c>
      <c r="V57" s="7">
        <f t="shared" si="36"/>
        <v>0</v>
      </c>
      <c r="W57" s="11">
        <f t="shared" si="37"/>
        <v>0</v>
      </c>
    </row>
    <row r="58" spans="1:23" x14ac:dyDescent="0.25">
      <c r="A58" s="227"/>
      <c r="B58" s="231"/>
      <c r="C58" s="234"/>
      <c r="D58" s="194"/>
      <c r="E58" s="195"/>
      <c r="F58" s="3"/>
      <c r="G58" s="4"/>
      <c r="H58" s="2"/>
      <c r="I58" s="5">
        <f t="shared" si="38"/>
        <v>0</v>
      </c>
      <c r="J58" s="6"/>
      <c r="K58" s="91">
        <f t="shared" si="32"/>
        <v>0</v>
      </c>
      <c r="L58" s="92">
        <f t="shared" si="39"/>
        <v>0</v>
      </c>
      <c r="M58" s="93">
        <v>0.26150000000000001</v>
      </c>
      <c r="N58" s="7">
        <f t="shared" si="33"/>
        <v>0</v>
      </c>
      <c r="O58" s="8"/>
      <c r="P58" s="9"/>
      <c r="Q58" s="8"/>
      <c r="R58" s="9"/>
      <c r="S58" s="8"/>
      <c r="T58" s="7">
        <f t="shared" si="34"/>
        <v>0</v>
      </c>
      <c r="U58" s="7">
        <f t="shared" si="35"/>
        <v>0</v>
      </c>
      <c r="V58" s="7">
        <f t="shared" si="36"/>
        <v>0</v>
      </c>
      <c r="W58" s="11">
        <f t="shared" si="37"/>
        <v>0</v>
      </c>
    </row>
    <row r="59" spans="1:23" s="98" customFormat="1" x14ac:dyDescent="0.25">
      <c r="A59" s="235" t="s">
        <v>114</v>
      </c>
      <c r="B59" s="236"/>
      <c r="C59" s="236"/>
      <c r="D59" s="237"/>
      <c r="E59" s="236"/>
      <c r="F59" s="236"/>
      <c r="G59" s="236"/>
      <c r="H59" s="236"/>
      <c r="I59" s="236"/>
      <c r="J59" s="236"/>
      <c r="K59" s="238"/>
      <c r="L59" s="95">
        <f>SUM(L52:L58)</f>
        <v>0</v>
      </c>
      <c r="M59" s="96"/>
      <c r="N59" s="27">
        <f>SUM(N52:N58)</f>
        <v>0</v>
      </c>
      <c r="O59" s="29">
        <f>SUM(O52:O58)</f>
        <v>0</v>
      </c>
      <c r="P59" s="97"/>
      <c r="Q59" s="29">
        <f>SUM(Q52:Q58)</f>
        <v>0</v>
      </c>
      <c r="R59" s="97"/>
      <c r="S59" s="29">
        <f>SUM(S52:S58)</f>
        <v>0</v>
      </c>
      <c r="T59" s="27">
        <f>SUM(T52:T58)</f>
        <v>0</v>
      </c>
      <c r="U59" s="27">
        <f>SUM(U52:U58)</f>
        <v>0</v>
      </c>
      <c r="V59" s="27">
        <f>SUM(V52:V58)</f>
        <v>0</v>
      </c>
      <c r="W59" s="28">
        <f>SUM(W52:W58)</f>
        <v>0</v>
      </c>
    </row>
    <row r="60" spans="1:23" s="52" customFormat="1" ht="5.0999999999999996" customHeight="1" x14ac:dyDescent="0.25">
      <c r="A60" s="86"/>
      <c r="B60" s="86"/>
      <c r="C60" s="86"/>
      <c r="D60" s="132"/>
      <c r="E60" s="23"/>
      <c r="F60" s="87"/>
      <c r="G60" s="88"/>
      <c r="H60" s="88"/>
      <c r="I60" s="23"/>
      <c r="J60" s="24"/>
      <c r="K60" s="24"/>
      <c r="L60" s="24"/>
      <c r="M60" s="89"/>
      <c r="N60" s="24"/>
      <c r="O60" s="25"/>
      <c r="P60" s="90"/>
      <c r="Q60" s="25"/>
      <c r="R60" s="90"/>
      <c r="S60" s="25"/>
      <c r="T60" s="24"/>
      <c r="U60" s="24"/>
      <c r="V60" s="24"/>
      <c r="W60" s="26"/>
    </row>
    <row r="61" spans="1:23" x14ac:dyDescent="0.25">
      <c r="A61" s="225"/>
      <c r="B61" s="228"/>
      <c r="C61" s="232"/>
      <c r="D61" s="194"/>
      <c r="E61" s="195"/>
      <c r="F61" s="3"/>
      <c r="G61" s="4"/>
      <c r="H61" s="4"/>
      <c r="I61" s="5">
        <f>IF(H61="t",G61-F61+1,ROUND((G61-F61)/30.4,0))</f>
        <v>0</v>
      </c>
      <c r="J61" s="6"/>
      <c r="K61" s="91">
        <f t="shared" ref="K61:K67" si="40">J61/30</f>
        <v>0</v>
      </c>
      <c r="L61" s="92">
        <f>IF(H61="t",J61/30*I61,J61*I61)</f>
        <v>0</v>
      </c>
      <c r="M61" s="93">
        <v>0.26150000000000001</v>
      </c>
      <c r="N61" s="7">
        <f t="shared" ref="N61:N67" si="41">L61*M61</f>
        <v>0</v>
      </c>
      <c r="O61" s="8"/>
      <c r="P61" s="9"/>
      <c r="Q61" s="8"/>
      <c r="R61" s="9"/>
      <c r="S61" s="8"/>
      <c r="T61" s="7">
        <f t="shared" ref="T61:T67" si="42">(O61+Q61)*K61</f>
        <v>0</v>
      </c>
      <c r="U61" s="7">
        <f t="shared" ref="U61:U67" si="43">S61*K61</f>
        <v>0</v>
      </c>
      <c r="V61" s="7">
        <f t="shared" ref="V61:V67" si="44">(O61*P61)+(Q61*R61)</f>
        <v>0</v>
      </c>
      <c r="W61" s="11">
        <f t="shared" ref="W61:W67" si="45">L61+N61-T61-U61+V61</f>
        <v>0</v>
      </c>
    </row>
    <row r="62" spans="1:23" x14ac:dyDescent="0.25">
      <c r="A62" s="226"/>
      <c r="B62" s="229"/>
      <c r="C62" s="233"/>
      <c r="D62" s="194"/>
      <c r="E62" s="195"/>
      <c r="F62" s="3"/>
      <c r="G62" s="4"/>
      <c r="H62" s="4"/>
      <c r="I62" s="5">
        <f t="shared" ref="I62:I67" si="46">IF(H62="t",G62-F62+1,ROUND((G62-F62)/30.4,0))</f>
        <v>0</v>
      </c>
      <c r="J62" s="6"/>
      <c r="K62" s="91">
        <f t="shared" si="40"/>
        <v>0</v>
      </c>
      <c r="L62" s="92">
        <f t="shared" ref="L62:L67" si="47">IF(H62="t",J62/30*I62,J62*I62)</f>
        <v>0</v>
      </c>
      <c r="M62" s="93">
        <v>0.26150000000000001</v>
      </c>
      <c r="N62" s="7">
        <f t="shared" si="41"/>
        <v>0</v>
      </c>
      <c r="O62" s="8"/>
      <c r="P62" s="9"/>
      <c r="Q62" s="8"/>
      <c r="R62" s="9"/>
      <c r="S62" s="8"/>
      <c r="T62" s="7">
        <f t="shared" si="42"/>
        <v>0</v>
      </c>
      <c r="U62" s="7">
        <f t="shared" si="43"/>
        <v>0</v>
      </c>
      <c r="V62" s="7">
        <f t="shared" si="44"/>
        <v>0</v>
      </c>
      <c r="W62" s="11">
        <f t="shared" si="45"/>
        <v>0</v>
      </c>
    </row>
    <row r="63" spans="1:23" x14ac:dyDescent="0.25">
      <c r="A63" s="226"/>
      <c r="B63" s="229"/>
      <c r="C63" s="233"/>
      <c r="D63" s="194"/>
      <c r="E63" s="195"/>
      <c r="F63" s="3"/>
      <c r="G63" s="4"/>
      <c r="H63" s="4"/>
      <c r="I63" s="5">
        <f t="shared" si="46"/>
        <v>0</v>
      </c>
      <c r="J63" s="6"/>
      <c r="K63" s="91">
        <f t="shared" si="40"/>
        <v>0</v>
      </c>
      <c r="L63" s="92">
        <f t="shared" si="47"/>
        <v>0</v>
      </c>
      <c r="M63" s="93">
        <v>0.26150000000000001</v>
      </c>
      <c r="N63" s="7">
        <f t="shared" si="41"/>
        <v>0</v>
      </c>
      <c r="O63" s="8"/>
      <c r="P63" s="9"/>
      <c r="Q63" s="8"/>
      <c r="R63" s="9"/>
      <c r="S63" s="8"/>
      <c r="T63" s="7">
        <f t="shared" si="42"/>
        <v>0</v>
      </c>
      <c r="U63" s="7">
        <f t="shared" si="43"/>
        <v>0</v>
      </c>
      <c r="V63" s="7">
        <f t="shared" si="44"/>
        <v>0</v>
      </c>
      <c r="W63" s="11">
        <f t="shared" si="45"/>
        <v>0</v>
      </c>
    </row>
    <row r="64" spans="1:23" x14ac:dyDescent="0.25">
      <c r="A64" s="226"/>
      <c r="B64" s="229"/>
      <c r="C64" s="233"/>
      <c r="D64" s="194"/>
      <c r="E64" s="195"/>
      <c r="F64" s="3"/>
      <c r="G64" s="4"/>
      <c r="H64" s="2"/>
      <c r="I64" s="5">
        <f t="shared" si="46"/>
        <v>0</v>
      </c>
      <c r="J64" s="6"/>
      <c r="K64" s="91">
        <f t="shared" si="40"/>
        <v>0</v>
      </c>
      <c r="L64" s="92">
        <f t="shared" si="47"/>
        <v>0</v>
      </c>
      <c r="M64" s="93">
        <v>0.26150000000000001</v>
      </c>
      <c r="N64" s="7">
        <f t="shared" si="41"/>
        <v>0</v>
      </c>
      <c r="O64" s="8"/>
      <c r="P64" s="9"/>
      <c r="Q64" s="8"/>
      <c r="R64" s="9"/>
      <c r="S64" s="8"/>
      <c r="T64" s="7">
        <f t="shared" si="42"/>
        <v>0</v>
      </c>
      <c r="U64" s="7">
        <f t="shared" si="43"/>
        <v>0</v>
      </c>
      <c r="V64" s="7">
        <f t="shared" si="44"/>
        <v>0</v>
      </c>
      <c r="W64" s="11">
        <f t="shared" si="45"/>
        <v>0</v>
      </c>
    </row>
    <row r="65" spans="1:23" x14ac:dyDescent="0.25">
      <c r="A65" s="226"/>
      <c r="B65" s="230"/>
      <c r="C65" s="233"/>
      <c r="D65" s="194"/>
      <c r="E65" s="195"/>
      <c r="F65" s="3"/>
      <c r="G65" s="4"/>
      <c r="H65" s="4"/>
      <c r="I65" s="5">
        <f t="shared" si="46"/>
        <v>0</v>
      </c>
      <c r="J65" s="6"/>
      <c r="K65" s="91">
        <f t="shared" si="40"/>
        <v>0</v>
      </c>
      <c r="L65" s="92">
        <f t="shared" si="47"/>
        <v>0</v>
      </c>
      <c r="M65" s="93">
        <v>0.26150000000000001</v>
      </c>
      <c r="N65" s="7">
        <f t="shared" si="41"/>
        <v>0</v>
      </c>
      <c r="O65" s="8"/>
      <c r="P65" s="9"/>
      <c r="Q65" s="8"/>
      <c r="R65" s="9"/>
      <c r="S65" s="8"/>
      <c r="T65" s="7">
        <f t="shared" si="42"/>
        <v>0</v>
      </c>
      <c r="U65" s="7">
        <f t="shared" si="43"/>
        <v>0</v>
      </c>
      <c r="V65" s="7">
        <f t="shared" si="44"/>
        <v>0</v>
      </c>
      <c r="W65" s="11">
        <f t="shared" si="45"/>
        <v>0</v>
      </c>
    </row>
    <row r="66" spans="1:23" x14ac:dyDescent="0.25">
      <c r="A66" s="226"/>
      <c r="B66" s="229"/>
      <c r="C66" s="233"/>
      <c r="D66" s="194"/>
      <c r="E66" s="195"/>
      <c r="F66" s="3"/>
      <c r="G66" s="4"/>
      <c r="H66" s="2"/>
      <c r="I66" s="5">
        <f t="shared" si="46"/>
        <v>0</v>
      </c>
      <c r="J66" s="6"/>
      <c r="K66" s="91">
        <f t="shared" si="40"/>
        <v>0</v>
      </c>
      <c r="L66" s="92">
        <f t="shared" si="47"/>
        <v>0</v>
      </c>
      <c r="M66" s="93">
        <v>0.26150000000000001</v>
      </c>
      <c r="N66" s="7">
        <f t="shared" si="41"/>
        <v>0</v>
      </c>
      <c r="O66" s="8"/>
      <c r="P66" s="9"/>
      <c r="Q66" s="8"/>
      <c r="R66" s="9"/>
      <c r="S66" s="8"/>
      <c r="T66" s="7">
        <f t="shared" si="42"/>
        <v>0</v>
      </c>
      <c r="U66" s="7">
        <f t="shared" si="43"/>
        <v>0</v>
      </c>
      <c r="V66" s="7">
        <f t="shared" si="44"/>
        <v>0</v>
      </c>
      <c r="W66" s="11">
        <f t="shared" si="45"/>
        <v>0</v>
      </c>
    </row>
    <row r="67" spans="1:23" x14ac:dyDescent="0.25">
      <c r="A67" s="227"/>
      <c r="B67" s="231"/>
      <c r="C67" s="234"/>
      <c r="D67" s="194"/>
      <c r="E67" s="195"/>
      <c r="F67" s="3"/>
      <c r="G67" s="4"/>
      <c r="H67" s="2"/>
      <c r="I67" s="5">
        <f t="shared" si="46"/>
        <v>0</v>
      </c>
      <c r="J67" s="6"/>
      <c r="K67" s="91">
        <f t="shared" si="40"/>
        <v>0</v>
      </c>
      <c r="L67" s="92">
        <f t="shared" si="47"/>
        <v>0</v>
      </c>
      <c r="M67" s="93">
        <v>0.26150000000000001</v>
      </c>
      <c r="N67" s="7">
        <f t="shared" si="41"/>
        <v>0</v>
      </c>
      <c r="O67" s="8"/>
      <c r="P67" s="9"/>
      <c r="Q67" s="8"/>
      <c r="R67" s="9"/>
      <c r="S67" s="8"/>
      <c r="T67" s="7">
        <f t="shared" si="42"/>
        <v>0</v>
      </c>
      <c r="U67" s="7">
        <f t="shared" si="43"/>
        <v>0</v>
      </c>
      <c r="V67" s="7">
        <f t="shared" si="44"/>
        <v>0</v>
      </c>
      <c r="W67" s="11">
        <f t="shared" si="45"/>
        <v>0</v>
      </c>
    </row>
    <row r="68" spans="1:23" s="98" customFormat="1" x14ac:dyDescent="0.25">
      <c r="A68" s="235" t="s">
        <v>114</v>
      </c>
      <c r="B68" s="236"/>
      <c r="C68" s="236"/>
      <c r="D68" s="237"/>
      <c r="E68" s="236"/>
      <c r="F68" s="236"/>
      <c r="G68" s="236"/>
      <c r="H68" s="236"/>
      <c r="I68" s="236"/>
      <c r="J68" s="236"/>
      <c r="K68" s="238"/>
      <c r="L68" s="95">
        <f>SUM(L61:L67)</f>
        <v>0</v>
      </c>
      <c r="M68" s="96"/>
      <c r="N68" s="27">
        <f>SUM(N61:N67)</f>
        <v>0</v>
      </c>
      <c r="O68" s="29">
        <f>SUM(O61:O67)</f>
        <v>0</v>
      </c>
      <c r="P68" s="97"/>
      <c r="Q68" s="29">
        <f>SUM(Q61:Q67)</f>
        <v>0</v>
      </c>
      <c r="R68" s="97"/>
      <c r="S68" s="29">
        <f>SUM(S61:S67)</f>
        <v>0</v>
      </c>
      <c r="T68" s="27">
        <f>SUM(T61:T67)</f>
        <v>0</v>
      </c>
      <c r="U68" s="27">
        <f>SUM(U61:U67)</f>
        <v>0</v>
      </c>
      <c r="V68" s="27">
        <f>SUM(V61:V67)</f>
        <v>0</v>
      </c>
      <c r="W68" s="28">
        <f>SUM(W61:W67)</f>
        <v>0</v>
      </c>
    </row>
    <row r="69" spans="1:23" s="52" customFormat="1" ht="5.0999999999999996" customHeight="1" x14ac:dyDescent="0.25">
      <c r="A69" s="86"/>
      <c r="B69" s="86"/>
      <c r="C69" s="86"/>
      <c r="D69" s="132"/>
      <c r="E69" s="23"/>
      <c r="F69" s="87"/>
      <c r="G69" s="88"/>
      <c r="H69" s="88"/>
      <c r="I69" s="23"/>
      <c r="J69" s="24"/>
      <c r="K69" s="24"/>
      <c r="L69" s="24"/>
      <c r="M69" s="89"/>
      <c r="N69" s="24"/>
      <c r="O69" s="25"/>
      <c r="P69" s="90"/>
      <c r="Q69" s="25"/>
      <c r="R69" s="90"/>
      <c r="S69" s="25"/>
      <c r="T69" s="24"/>
      <c r="U69" s="24"/>
      <c r="V69" s="24"/>
      <c r="W69" s="26"/>
    </row>
    <row r="70" spans="1:23" x14ac:dyDescent="0.25">
      <c r="A70" s="225"/>
      <c r="B70" s="228"/>
      <c r="C70" s="232"/>
      <c r="D70" s="194"/>
      <c r="E70" s="195"/>
      <c r="F70" s="3"/>
      <c r="G70" s="4"/>
      <c r="H70" s="4"/>
      <c r="I70" s="5">
        <f>IF(H70="t",G70-F70+1,ROUND((G70-F70)/30.4,0))</f>
        <v>0</v>
      </c>
      <c r="J70" s="6"/>
      <c r="K70" s="91">
        <f t="shared" ref="K70:K76" si="48">J70/30</f>
        <v>0</v>
      </c>
      <c r="L70" s="92">
        <f>IF(H70="t",J70/30*I70,J70*I70)</f>
        <v>0</v>
      </c>
      <c r="M70" s="93">
        <v>0.26150000000000001</v>
      </c>
      <c r="N70" s="7">
        <f t="shared" ref="N70:N76" si="49">L70*M70</f>
        <v>0</v>
      </c>
      <c r="O70" s="8"/>
      <c r="P70" s="9"/>
      <c r="Q70" s="8"/>
      <c r="R70" s="9"/>
      <c r="S70" s="8"/>
      <c r="T70" s="7">
        <f t="shared" ref="T70:T76" si="50">(O70+Q70)*K70</f>
        <v>0</v>
      </c>
      <c r="U70" s="7">
        <f t="shared" ref="U70:U76" si="51">S70*K70</f>
        <v>0</v>
      </c>
      <c r="V70" s="7">
        <f t="shared" ref="V70:V76" si="52">(O70*P70)+(Q70*R70)</f>
        <v>0</v>
      </c>
      <c r="W70" s="11">
        <f t="shared" ref="W70:W76" si="53">L70+N70-T70-U70+V70</f>
        <v>0</v>
      </c>
    </row>
    <row r="71" spans="1:23" x14ac:dyDescent="0.25">
      <c r="A71" s="226"/>
      <c r="B71" s="229"/>
      <c r="C71" s="233"/>
      <c r="D71" s="194"/>
      <c r="E71" s="195"/>
      <c r="F71" s="3"/>
      <c r="G71" s="4"/>
      <c r="H71" s="4"/>
      <c r="I71" s="5">
        <f t="shared" ref="I71:I76" si="54">IF(H71="t",G71-F71+1,ROUND((G71-F71)/30.4,0))</f>
        <v>0</v>
      </c>
      <c r="J71" s="6"/>
      <c r="K71" s="91">
        <f t="shared" si="48"/>
        <v>0</v>
      </c>
      <c r="L71" s="92">
        <f t="shared" ref="L71:L76" si="55">IF(H71="t",J71/30*I71,J71*I71)</f>
        <v>0</v>
      </c>
      <c r="M71" s="93">
        <v>0.26150000000000001</v>
      </c>
      <c r="N71" s="7">
        <f t="shared" si="49"/>
        <v>0</v>
      </c>
      <c r="O71" s="8"/>
      <c r="P71" s="9"/>
      <c r="Q71" s="8"/>
      <c r="R71" s="9"/>
      <c r="S71" s="8"/>
      <c r="T71" s="7">
        <f t="shared" si="50"/>
        <v>0</v>
      </c>
      <c r="U71" s="7">
        <f t="shared" si="51"/>
        <v>0</v>
      </c>
      <c r="V71" s="7">
        <f t="shared" si="52"/>
        <v>0</v>
      </c>
      <c r="W71" s="11">
        <f t="shared" si="53"/>
        <v>0</v>
      </c>
    </row>
    <row r="72" spans="1:23" x14ac:dyDescent="0.25">
      <c r="A72" s="226"/>
      <c r="B72" s="229"/>
      <c r="C72" s="233"/>
      <c r="D72" s="194"/>
      <c r="E72" s="195"/>
      <c r="F72" s="3"/>
      <c r="G72" s="4"/>
      <c r="H72" s="4"/>
      <c r="I72" s="5">
        <f t="shared" si="54"/>
        <v>0</v>
      </c>
      <c r="J72" s="6"/>
      <c r="K72" s="91">
        <f t="shared" si="48"/>
        <v>0</v>
      </c>
      <c r="L72" s="92">
        <f t="shared" si="55"/>
        <v>0</v>
      </c>
      <c r="M72" s="93">
        <v>0.26150000000000001</v>
      </c>
      <c r="N72" s="7">
        <f t="shared" si="49"/>
        <v>0</v>
      </c>
      <c r="O72" s="8"/>
      <c r="P72" s="9"/>
      <c r="Q72" s="8"/>
      <c r="R72" s="9"/>
      <c r="S72" s="8"/>
      <c r="T72" s="7">
        <f t="shared" si="50"/>
        <v>0</v>
      </c>
      <c r="U72" s="7">
        <f t="shared" si="51"/>
        <v>0</v>
      </c>
      <c r="V72" s="7">
        <f t="shared" si="52"/>
        <v>0</v>
      </c>
      <c r="W72" s="11">
        <f t="shared" si="53"/>
        <v>0</v>
      </c>
    </row>
    <row r="73" spans="1:23" x14ac:dyDescent="0.25">
      <c r="A73" s="226"/>
      <c r="B73" s="229"/>
      <c r="C73" s="233"/>
      <c r="D73" s="194"/>
      <c r="E73" s="195"/>
      <c r="F73" s="3"/>
      <c r="G73" s="4"/>
      <c r="H73" s="2"/>
      <c r="I73" s="5">
        <f t="shared" si="54"/>
        <v>0</v>
      </c>
      <c r="J73" s="6"/>
      <c r="K73" s="91">
        <f t="shared" si="48"/>
        <v>0</v>
      </c>
      <c r="L73" s="92">
        <f t="shared" si="55"/>
        <v>0</v>
      </c>
      <c r="M73" s="93">
        <v>0.26150000000000001</v>
      </c>
      <c r="N73" s="7">
        <f t="shared" si="49"/>
        <v>0</v>
      </c>
      <c r="O73" s="8"/>
      <c r="P73" s="9"/>
      <c r="Q73" s="8"/>
      <c r="R73" s="9"/>
      <c r="S73" s="8"/>
      <c r="T73" s="7">
        <f t="shared" si="50"/>
        <v>0</v>
      </c>
      <c r="U73" s="7">
        <f t="shared" si="51"/>
        <v>0</v>
      </c>
      <c r="V73" s="7">
        <f t="shared" si="52"/>
        <v>0</v>
      </c>
      <c r="W73" s="11">
        <f t="shared" si="53"/>
        <v>0</v>
      </c>
    </row>
    <row r="74" spans="1:23" x14ac:dyDescent="0.25">
      <c r="A74" s="226"/>
      <c r="B74" s="230"/>
      <c r="C74" s="233"/>
      <c r="D74" s="194"/>
      <c r="E74" s="195"/>
      <c r="F74" s="3"/>
      <c r="G74" s="4"/>
      <c r="H74" s="4"/>
      <c r="I74" s="5">
        <f t="shared" si="54"/>
        <v>0</v>
      </c>
      <c r="J74" s="6"/>
      <c r="K74" s="91">
        <f t="shared" si="48"/>
        <v>0</v>
      </c>
      <c r="L74" s="92">
        <f t="shared" si="55"/>
        <v>0</v>
      </c>
      <c r="M74" s="93">
        <v>0.26150000000000001</v>
      </c>
      <c r="N74" s="7">
        <f t="shared" si="49"/>
        <v>0</v>
      </c>
      <c r="O74" s="8"/>
      <c r="P74" s="9"/>
      <c r="Q74" s="8"/>
      <c r="R74" s="9"/>
      <c r="S74" s="8"/>
      <c r="T74" s="7">
        <f t="shared" si="50"/>
        <v>0</v>
      </c>
      <c r="U74" s="7">
        <f t="shared" si="51"/>
        <v>0</v>
      </c>
      <c r="V74" s="7">
        <f t="shared" si="52"/>
        <v>0</v>
      </c>
      <c r="W74" s="11">
        <f t="shared" si="53"/>
        <v>0</v>
      </c>
    </row>
    <row r="75" spans="1:23" x14ac:dyDescent="0.25">
      <c r="A75" s="226"/>
      <c r="B75" s="229"/>
      <c r="C75" s="233"/>
      <c r="D75" s="194"/>
      <c r="E75" s="195"/>
      <c r="F75" s="3"/>
      <c r="G75" s="4"/>
      <c r="H75" s="2"/>
      <c r="I75" s="5">
        <f t="shared" si="54"/>
        <v>0</v>
      </c>
      <c r="J75" s="6"/>
      <c r="K75" s="91">
        <f t="shared" si="48"/>
        <v>0</v>
      </c>
      <c r="L75" s="92">
        <f t="shared" si="55"/>
        <v>0</v>
      </c>
      <c r="M75" s="93">
        <v>0.26150000000000001</v>
      </c>
      <c r="N75" s="7">
        <f t="shared" si="49"/>
        <v>0</v>
      </c>
      <c r="O75" s="8"/>
      <c r="P75" s="9"/>
      <c r="Q75" s="8"/>
      <c r="R75" s="9"/>
      <c r="S75" s="8"/>
      <c r="T75" s="7">
        <f t="shared" si="50"/>
        <v>0</v>
      </c>
      <c r="U75" s="7">
        <f t="shared" si="51"/>
        <v>0</v>
      </c>
      <c r="V75" s="7">
        <f t="shared" si="52"/>
        <v>0</v>
      </c>
      <c r="W75" s="11">
        <f t="shared" si="53"/>
        <v>0</v>
      </c>
    </row>
    <row r="76" spans="1:23" x14ac:dyDescent="0.25">
      <c r="A76" s="227"/>
      <c r="B76" s="231"/>
      <c r="C76" s="234"/>
      <c r="D76" s="194"/>
      <c r="E76" s="195"/>
      <c r="F76" s="3"/>
      <c r="G76" s="4"/>
      <c r="H76" s="2"/>
      <c r="I76" s="5">
        <f t="shared" si="54"/>
        <v>0</v>
      </c>
      <c r="J76" s="6"/>
      <c r="K76" s="91">
        <f t="shared" si="48"/>
        <v>0</v>
      </c>
      <c r="L76" s="92">
        <f t="shared" si="55"/>
        <v>0</v>
      </c>
      <c r="M76" s="93">
        <v>0.26150000000000001</v>
      </c>
      <c r="N76" s="7">
        <f t="shared" si="49"/>
        <v>0</v>
      </c>
      <c r="O76" s="8"/>
      <c r="P76" s="9"/>
      <c r="Q76" s="8"/>
      <c r="R76" s="9"/>
      <c r="S76" s="8"/>
      <c r="T76" s="7">
        <f t="shared" si="50"/>
        <v>0</v>
      </c>
      <c r="U76" s="7">
        <f t="shared" si="51"/>
        <v>0</v>
      </c>
      <c r="V76" s="7">
        <f t="shared" si="52"/>
        <v>0</v>
      </c>
      <c r="W76" s="11">
        <f t="shared" si="53"/>
        <v>0</v>
      </c>
    </row>
    <row r="77" spans="1:23" s="98" customFormat="1" x14ac:dyDescent="0.25">
      <c r="A77" s="235" t="s">
        <v>114</v>
      </c>
      <c r="B77" s="236"/>
      <c r="C77" s="236"/>
      <c r="D77" s="237"/>
      <c r="E77" s="236"/>
      <c r="F77" s="236"/>
      <c r="G77" s="236"/>
      <c r="H77" s="236"/>
      <c r="I77" s="236"/>
      <c r="J77" s="236"/>
      <c r="K77" s="238"/>
      <c r="L77" s="95">
        <f>SUM(L70:L76)</f>
        <v>0</v>
      </c>
      <c r="M77" s="96"/>
      <c r="N77" s="27">
        <f>SUM(N70:N76)</f>
        <v>0</v>
      </c>
      <c r="O77" s="29">
        <f>SUM(O70:O76)</f>
        <v>0</v>
      </c>
      <c r="P77" s="97"/>
      <c r="Q77" s="29">
        <f>SUM(Q70:Q76)</f>
        <v>0</v>
      </c>
      <c r="R77" s="97"/>
      <c r="S77" s="29">
        <f>SUM(S70:S76)</f>
        <v>0</v>
      </c>
      <c r="T77" s="27">
        <f>SUM(T70:T76)</f>
        <v>0</v>
      </c>
      <c r="U77" s="27">
        <f>SUM(U70:U76)</f>
        <v>0</v>
      </c>
      <c r="V77" s="27">
        <f>SUM(V70:V76)</f>
        <v>0</v>
      </c>
      <c r="W77" s="28">
        <f>SUM(W70:W76)</f>
        <v>0</v>
      </c>
    </row>
    <row r="78" spans="1:23" s="52" customFormat="1" ht="5.0999999999999996" customHeight="1" x14ac:dyDescent="0.25">
      <c r="A78" s="86"/>
      <c r="B78" s="86"/>
      <c r="C78" s="86"/>
      <c r="D78" s="132"/>
      <c r="E78" s="23"/>
      <c r="F78" s="87"/>
      <c r="G78" s="88"/>
      <c r="H78" s="88"/>
      <c r="I78" s="23"/>
      <c r="J78" s="24"/>
      <c r="K78" s="24"/>
      <c r="L78" s="24"/>
      <c r="M78" s="89"/>
      <c r="N78" s="24"/>
      <c r="O78" s="25"/>
      <c r="P78" s="90"/>
      <c r="Q78" s="25"/>
      <c r="R78" s="90"/>
      <c r="S78" s="25"/>
      <c r="T78" s="24"/>
      <c r="U78" s="24"/>
      <c r="V78" s="24"/>
      <c r="W78" s="26"/>
    </row>
    <row r="79" spans="1:23" x14ac:dyDescent="0.25">
      <c r="A79" s="225"/>
      <c r="B79" s="228"/>
      <c r="C79" s="232"/>
      <c r="D79" s="194"/>
      <c r="E79" s="195"/>
      <c r="F79" s="3"/>
      <c r="G79" s="4"/>
      <c r="H79" s="4"/>
      <c r="I79" s="5">
        <f>IF(H79="t",G79-F79+1,ROUND((G79-F79)/30.4,0))</f>
        <v>0</v>
      </c>
      <c r="J79" s="6"/>
      <c r="K79" s="91">
        <f t="shared" ref="K79:K85" si="56">J79/30</f>
        <v>0</v>
      </c>
      <c r="L79" s="92">
        <f>IF(H79="t",J79/30*I79,J79*I79)</f>
        <v>0</v>
      </c>
      <c r="M79" s="93">
        <v>0.26150000000000001</v>
      </c>
      <c r="N79" s="7">
        <f t="shared" ref="N79:N85" si="57">L79*M79</f>
        <v>0</v>
      </c>
      <c r="O79" s="8"/>
      <c r="P79" s="9"/>
      <c r="Q79" s="8"/>
      <c r="R79" s="9"/>
      <c r="S79" s="8"/>
      <c r="T79" s="7">
        <f t="shared" ref="T79:T85" si="58">(O79+Q79)*K79</f>
        <v>0</v>
      </c>
      <c r="U79" s="7">
        <f t="shared" ref="U79:U85" si="59">S79*K79</f>
        <v>0</v>
      </c>
      <c r="V79" s="7">
        <f t="shared" ref="V79:V85" si="60">(O79*P79)+(Q79*R79)</f>
        <v>0</v>
      </c>
      <c r="W79" s="11">
        <f t="shared" ref="W79:W85" si="61">L79+N79-T79-U79+V79</f>
        <v>0</v>
      </c>
    </row>
    <row r="80" spans="1:23" x14ac:dyDescent="0.25">
      <c r="A80" s="226"/>
      <c r="B80" s="229"/>
      <c r="C80" s="233"/>
      <c r="D80" s="194"/>
      <c r="E80" s="195"/>
      <c r="F80" s="3"/>
      <c r="G80" s="4"/>
      <c r="H80" s="4"/>
      <c r="I80" s="5">
        <f t="shared" ref="I80:I85" si="62">IF(H80="t",G80-F80+1,ROUND((G80-F80)/30.4,0))</f>
        <v>0</v>
      </c>
      <c r="J80" s="6"/>
      <c r="K80" s="91">
        <f t="shared" si="56"/>
        <v>0</v>
      </c>
      <c r="L80" s="92">
        <f t="shared" ref="L80:L85" si="63">IF(H80="t",J80/30*I80,J80*I80)</f>
        <v>0</v>
      </c>
      <c r="M80" s="93">
        <v>0.26150000000000001</v>
      </c>
      <c r="N80" s="7">
        <f t="shared" si="57"/>
        <v>0</v>
      </c>
      <c r="O80" s="8"/>
      <c r="P80" s="9"/>
      <c r="Q80" s="8"/>
      <c r="R80" s="9"/>
      <c r="S80" s="8"/>
      <c r="T80" s="7">
        <f t="shared" si="58"/>
        <v>0</v>
      </c>
      <c r="U80" s="7">
        <f t="shared" si="59"/>
        <v>0</v>
      </c>
      <c r="V80" s="7">
        <f t="shared" si="60"/>
        <v>0</v>
      </c>
      <c r="W80" s="11">
        <f t="shared" si="61"/>
        <v>0</v>
      </c>
    </row>
    <row r="81" spans="1:23" x14ac:dyDescent="0.25">
      <c r="A81" s="226"/>
      <c r="B81" s="229"/>
      <c r="C81" s="233"/>
      <c r="D81" s="194"/>
      <c r="E81" s="195"/>
      <c r="F81" s="3"/>
      <c r="G81" s="4"/>
      <c r="H81" s="4"/>
      <c r="I81" s="5">
        <f t="shared" si="62"/>
        <v>0</v>
      </c>
      <c r="J81" s="6"/>
      <c r="K81" s="91">
        <f t="shared" si="56"/>
        <v>0</v>
      </c>
      <c r="L81" s="92">
        <f t="shared" si="63"/>
        <v>0</v>
      </c>
      <c r="M81" s="93">
        <v>0.26150000000000001</v>
      </c>
      <c r="N81" s="7">
        <f t="shared" si="57"/>
        <v>0</v>
      </c>
      <c r="O81" s="8"/>
      <c r="P81" s="9"/>
      <c r="Q81" s="8"/>
      <c r="R81" s="9"/>
      <c r="S81" s="8"/>
      <c r="T81" s="7">
        <f t="shared" si="58"/>
        <v>0</v>
      </c>
      <c r="U81" s="7">
        <f t="shared" si="59"/>
        <v>0</v>
      </c>
      <c r="V81" s="7">
        <f t="shared" si="60"/>
        <v>0</v>
      </c>
      <c r="W81" s="11">
        <f t="shared" si="61"/>
        <v>0</v>
      </c>
    </row>
    <row r="82" spans="1:23" x14ac:dyDescent="0.25">
      <c r="A82" s="226"/>
      <c r="B82" s="229"/>
      <c r="C82" s="233"/>
      <c r="D82" s="194"/>
      <c r="E82" s="195"/>
      <c r="F82" s="3"/>
      <c r="G82" s="4"/>
      <c r="H82" s="2"/>
      <c r="I82" s="5">
        <f t="shared" si="62"/>
        <v>0</v>
      </c>
      <c r="J82" s="6"/>
      <c r="K82" s="91">
        <f t="shared" si="56"/>
        <v>0</v>
      </c>
      <c r="L82" s="92">
        <f t="shared" si="63"/>
        <v>0</v>
      </c>
      <c r="M82" s="93">
        <v>0.26150000000000001</v>
      </c>
      <c r="N82" s="7">
        <f t="shared" si="57"/>
        <v>0</v>
      </c>
      <c r="O82" s="8"/>
      <c r="P82" s="9"/>
      <c r="Q82" s="8"/>
      <c r="R82" s="9"/>
      <c r="S82" s="8"/>
      <c r="T82" s="7">
        <f t="shared" si="58"/>
        <v>0</v>
      </c>
      <c r="U82" s="7">
        <f t="shared" si="59"/>
        <v>0</v>
      </c>
      <c r="V82" s="7">
        <f t="shared" si="60"/>
        <v>0</v>
      </c>
      <c r="W82" s="11">
        <f t="shared" si="61"/>
        <v>0</v>
      </c>
    </row>
    <row r="83" spans="1:23" x14ac:dyDescent="0.25">
      <c r="A83" s="226"/>
      <c r="B83" s="230"/>
      <c r="C83" s="233"/>
      <c r="D83" s="194"/>
      <c r="E83" s="195"/>
      <c r="F83" s="3"/>
      <c r="G83" s="4"/>
      <c r="H83" s="4"/>
      <c r="I83" s="5">
        <f t="shared" si="62"/>
        <v>0</v>
      </c>
      <c r="J83" s="6"/>
      <c r="K83" s="91">
        <f t="shared" si="56"/>
        <v>0</v>
      </c>
      <c r="L83" s="92">
        <f t="shared" si="63"/>
        <v>0</v>
      </c>
      <c r="M83" s="93">
        <v>0.26150000000000001</v>
      </c>
      <c r="N83" s="7">
        <f t="shared" si="57"/>
        <v>0</v>
      </c>
      <c r="O83" s="8"/>
      <c r="P83" s="9"/>
      <c r="Q83" s="8"/>
      <c r="R83" s="9"/>
      <c r="S83" s="8"/>
      <c r="T83" s="7">
        <f t="shared" si="58"/>
        <v>0</v>
      </c>
      <c r="U83" s="7">
        <f t="shared" si="59"/>
        <v>0</v>
      </c>
      <c r="V83" s="7">
        <f t="shared" si="60"/>
        <v>0</v>
      </c>
      <c r="W83" s="11">
        <f t="shared" si="61"/>
        <v>0</v>
      </c>
    </row>
    <row r="84" spans="1:23" x14ac:dyDescent="0.25">
      <c r="A84" s="226"/>
      <c r="B84" s="229"/>
      <c r="C84" s="233"/>
      <c r="D84" s="194"/>
      <c r="E84" s="195"/>
      <c r="F84" s="3"/>
      <c r="G84" s="4"/>
      <c r="H84" s="2"/>
      <c r="I84" s="5">
        <f t="shared" si="62"/>
        <v>0</v>
      </c>
      <c r="J84" s="6"/>
      <c r="K84" s="91">
        <f t="shared" si="56"/>
        <v>0</v>
      </c>
      <c r="L84" s="92">
        <f t="shared" si="63"/>
        <v>0</v>
      </c>
      <c r="M84" s="93">
        <v>0.26150000000000001</v>
      </c>
      <c r="N84" s="7">
        <f t="shared" si="57"/>
        <v>0</v>
      </c>
      <c r="O84" s="8"/>
      <c r="P84" s="9"/>
      <c r="Q84" s="8"/>
      <c r="R84" s="9"/>
      <c r="S84" s="8"/>
      <c r="T84" s="7">
        <f t="shared" si="58"/>
        <v>0</v>
      </c>
      <c r="U84" s="7">
        <f t="shared" si="59"/>
        <v>0</v>
      </c>
      <c r="V84" s="7">
        <f t="shared" si="60"/>
        <v>0</v>
      </c>
      <c r="W84" s="11">
        <f t="shared" si="61"/>
        <v>0</v>
      </c>
    </row>
    <row r="85" spans="1:23" x14ac:dyDescent="0.25">
      <c r="A85" s="227"/>
      <c r="B85" s="231"/>
      <c r="C85" s="234"/>
      <c r="D85" s="194"/>
      <c r="E85" s="195"/>
      <c r="F85" s="3"/>
      <c r="G85" s="4"/>
      <c r="H85" s="2"/>
      <c r="I85" s="5">
        <f t="shared" si="62"/>
        <v>0</v>
      </c>
      <c r="J85" s="6"/>
      <c r="K85" s="91">
        <f t="shared" si="56"/>
        <v>0</v>
      </c>
      <c r="L85" s="92">
        <f t="shared" si="63"/>
        <v>0</v>
      </c>
      <c r="M85" s="93">
        <v>0.26150000000000001</v>
      </c>
      <c r="N85" s="7">
        <f t="shared" si="57"/>
        <v>0</v>
      </c>
      <c r="O85" s="8"/>
      <c r="P85" s="9"/>
      <c r="Q85" s="8"/>
      <c r="R85" s="9"/>
      <c r="S85" s="8"/>
      <c r="T85" s="7">
        <f t="shared" si="58"/>
        <v>0</v>
      </c>
      <c r="U85" s="7">
        <f t="shared" si="59"/>
        <v>0</v>
      </c>
      <c r="V85" s="7">
        <f t="shared" si="60"/>
        <v>0</v>
      </c>
      <c r="W85" s="11">
        <f t="shared" si="61"/>
        <v>0</v>
      </c>
    </row>
    <row r="86" spans="1:23" s="98" customFormat="1" x14ac:dyDescent="0.25">
      <c r="A86" s="235" t="s">
        <v>114</v>
      </c>
      <c r="B86" s="236"/>
      <c r="C86" s="236"/>
      <c r="D86" s="237"/>
      <c r="E86" s="236"/>
      <c r="F86" s="236"/>
      <c r="G86" s="236"/>
      <c r="H86" s="236"/>
      <c r="I86" s="236"/>
      <c r="J86" s="236"/>
      <c r="K86" s="238"/>
      <c r="L86" s="95">
        <f>SUM(L79:L85)</f>
        <v>0</v>
      </c>
      <c r="M86" s="96"/>
      <c r="N86" s="27">
        <f>SUM(N79:N85)</f>
        <v>0</v>
      </c>
      <c r="O86" s="29">
        <f>SUM(O79:O85)</f>
        <v>0</v>
      </c>
      <c r="P86" s="97"/>
      <c r="Q86" s="29">
        <f>SUM(Q79:Q85)</f>
        <v>0</v>
      </c>
      <c r="R86" s="97"/>
      <c r="S86" s="29">
        <f>SUM(S79:S85)</f>
        <v>0</v>
      </c>
      <c r="T86" s="27">
        <f>SUM(T79:T85)</f>
        <v>0</v>
      </c>
      <c r="U86" s="27">
        <f>SUM(U79:U85)</f>
        <v>0</v>
      </c>
      <c r="V86" s="27">
        <f>SUM(V79:V85)</f>
        <v>0</v>
      </c>
      <c r="W86" s="28">
        <f>SUM(W79:W85)</f>
        <v>0</v>
      </c>
    </row>
    <row r="87" spans="1:23" s="52" customFormat="1" ht="5.0999999999999996" customHeight="1" x14ac:dyDescent="0.25">
      <c r="A87" s="86"/>
      <c r="B87" s="86"/>
      <c r="C87" s="86"/>
      <c r="D87" s="132"/>
      <c r="E87" s="23"/>
      <c r="F87" s="87"/>
      <c r="G87" s="88"/>
      <c r="H87" s="88"/>
      <c r="I87" s="23"/>
      <c r="J87" s="24"/>
      <c r="K87" s="24"/>
      <c r="L87" s="24"/>
      <c r="M87" s="89"/>
      <c r="N87" s="24"/>
      <c r="O87" s="25"/>
      <c r="P87" s="90"/>
      <c r="Q87" s="25"/>
      <c r="R87" s="90"/>
      <c r="S87" s="25"/>
      <c r="T87" s="24"/>
      <c r="U87" s="24"/>
      <c r="V87" s="24"/>
      <c r="W87" s="26"/>
    </row>
    <row r="88" spans="1:23" x14ac:dyDescent="0.25">
      <c r="A88" s="225"/>
      <c r="B88" s="228"/>
      <c r="C88" s="232"/>
      <c r="D88" s="194"/>
      <c r="E88" s="195"/>
      <c r="F88" s="3"/>
      <c r="G88" s="4"/>
      <c r="H88" s="4"/>
      <c r="I88" s="5">
        <f>IF(H88="t",G88-F88+1,ROUND((G88-F88)/30.4,0))</f>
        <v>0</v>
      </c>
      <c r="J88" s="6"/>
      <c r="K88" s="91">
        <f t="shared" ref="K88:K94" si="64">J88/30</f>
        <v>0</v>
      </c>
      <c r="L88" s="92">
        <f>IF(H88="t",J88/30*I88,J88*I88)</f>
        <v>0</v>
      </c>
      <c r="M88" s="93">
        <v>0.26150000000000001</v>
      </c>
      <c r="N88" s="7">
        <f t="shared" ref="N88:N94" si="65">L88*M88</f>
        <v>0</v>
      </c>
      <c r="O88" s="8"/>
      <c r="P88" s="9"/>
      <c r="Q88" s="8"/>
      <c r="R88" s="9"/>
      <c r="S88" s="8"/>
      <c r="T88" s="7">
        <f t="shared" ref="T88:T94" si="66">(O88+Q88)*K88</f>
        <v>0</v>
      </c>
      <c r="U88" s="7">
        <f t="shared" ref="U88:U94" si="67">S88*K88</f>
        <v>0</v>
      </c>
      <c r="V88" s="7">
        <f t="shared" ref="V88:V94" si="68">(O88*P88)+(Q88*R88)</f>
        <v>0</v>
      </c>
      <c r="W88" s="11">
        <f t="shared" ref="W88:W94" si="69">L88+N88-T88-U88+V88</f>
        <v>0</v>
      </c>
    </row>
    <row r="89" spans="1:23" x14ac:dyDescent="0.25">
      <c r="A89" s="226"/>
      <c r="B89" s="229"/>
      <c r="C89" s="233"/>
      <c r="D89" s="194"/>
      <c r="E89" s="195"/>
      <c r="F89" s="3"/>
      <c r="G89" s="4"/>
      <c r="H89" s="4"/>
      <c r="I89" s="5">
        <f t="shared" ref="I89:I94" si="70">IF(H89="t",G89-F89+1,ROUND((G89-F89)/30.4,0))</f>
        <v>0</v>
      </c>
      <c r="J89" s="6"/>
      <c r="K89" s="91">
        <f t="shared" si="64"/>
        <v>0</v>
      </c>
      <c r="L89" s="92">
        <f t="shared" ref="L89:L94" si="71">IF(H89="t",J89/30*I89,J89*I89)</f>
        <v>0</v>
      </c>
      <c r="M89" s="93">
        <v>0.26150000000000001</v>
      </c>
      <c r="N89" s="7">
        <f t="shared" si="65"/>
        <v>0</v>
      </c>
      <c r="O89" s="8"/>
      <c r="P89" s="9"/>
      <c r="Q89" s="8"/>
      <c r="R89" s="9"/>
      <c r="S89" s="8"/>
      <c r="T89" s="7">
        <f t="shared" si="66"/>
        <v>0</v>
      </c>
      <c r="U89" s="7">
        <f t="shared" si="67"/>
        <v>0</v>
      </c>
      <c r="V89" s="7">
        <f t="shared" si="68"/>
        <v>0</v>
      </c>
      <c r="W89" s="11">
        <f t="shared" si="69"/>
        <v>0</v>
      </c>
    </row>
    <row r="90" spans="1:23" x14ac:dyDescent="0.25">
      <c r="A90" s="226"/>
      <c r="B90" s="229"/>
      <c r="C90" s="233"/>
      <c r="D90" s="194"/>
      <c r="E90" s="195"/>
      <c r="F90" s="3"/>
      <c r="G90" s="4"/>
      <c r="H90" s="4"/>
      <c r="I90" s="5">
        <f t="shared" si="70"/>
        <v>0</v>
      </c>
      <c r="J90" s="6"/>
      <c r="K90" s="91">
        <f t="shared" si="64"/>
        <v>0</v>
      </c>
      <c r="L90" s="92">
        <f t="shared" si="71"/>
        <v>0</v>
      </c>
      <c r="M90" s="93">
        <v>0.26150000000000001</v>
      </c>
      <c r="N90" s="7">
        <f t="shared" si="65"/>
        <v>0</v>
      </c>
      <c r="O90" s="8"/>
      <c r="P90" s="9"/>
      <c r="Q90" s="8"/>
      <c r="R90" s="9"/>
      <c r="S90" s="8"/>
      <c r="T90" s="7">
        <f t="shared" si="66"/>
        <v>0</v>
      </c>
      <c r="U90" s="7">
        <f t="shared" si="67"/>
        <v>0</v>
      </c>
      <c r="V90" s="7">
        <f t="shared" si="68"/>
        <v>0</v>
      </c>
      <c r="W90" s="11">
        <f t="shared" si="69"/>
        <v>0</v>
      </c>
    </row>
    <row r="91" spans="1:23" x14ac:dyDescent="0.25">
      <c r="A91" s="226"/>
      <c r="B91" s="229"/>
      <c r="C91" s="233"/>
      <c r="D91" s="194"/>
      <c r="E91" s="195"/>
      <c r="F91" s="3"/>
      <c r="G91" s="4"/>
      <c r="H91" s="2"/>
      <c r="I91" s="5">
        <f t="shared" si="70"/>
        <v>0</v>
      </c>
      <c r="J91" s="6"/>
      <c r="K91" s="91">
        <f t="shared" si="64"/>
        <v>0</v>
      </c>
      <c r="L91" s="92">
        <f t="shared" si="71"/>
        <v>0</v>
      </c>
      <c r="M91" s="93">
        <v>0.26150000000000001</v>
      </c>
      <c r="N91" s="7">
        <f t="shared" si="65"/>
        <v>0</v>
      </c>
      <c r="O91" s="8"/>
      <c r="P91" s="9"/>
      <c r="Q91" s="8"/>
      <c r="R91" s="9"/>
      <c r="S91" s="8"/>
      <c r="T91" s="7">
        <f t="shared" si="66"/>
        <v>0</v>
      </c>
      <c r="U91" s="7">
        <f t="shared" si="67"/>
        <v>0</v>
      </c>
      <c r="V91" s="7">
        <f t="shared" si="68"/>
        <v>0</v>
      </c>
      <c r="W91" s="11">
        <f t="shared" si="69"/>
        <v>0</v>
      </c>
    </row>
    <row r="92" spans="1:23" x14ac:dyDescent="0.25">
      <c r="A92" s="226"/>
      <c r="B92" s="230"/>
      <c r="C92" s="233"/>
      <c r="D92" s="194"/>
      <c r="E92" s="195"/>
      <c r="F92" s="3"/>
      <c r="G92" s="4"/>
      <c r="H92" s="4"/>
      <c r="I92" s="5">
        <f t="shared" si="70"/>
        <v>0</v>
      </c>
      <c r="J92" s="6"/>
      <c r="K92" s="91">
        <f t="shared" si="64"/>
        <v>0</v>
      </c>
      <c r="L92" s="92">
        <f t="shared" si="71"/>
        <v>0</v>
      </c>
      <c r="M92" s="93">
        <v>0.26150000000000001</v>
      </c>
      <c r="N92" s="7">
        <f t="shared" si="65"/>
        <v>0</v>
      </c>
      <c r="O92" s="8"/>
      <c r="P92" s="9"/>
      <c r="Q92" s="8"/>
      <c r="R92" s="9"/>
      <c r="S92" s="8"/>
      <c r="T92" s="7">
        <f t="shared" si="66"/>
        <v>0</v>
      </c>
      <c r="U92" s="7">
        <f t="shared" si="67"/>
        <v>0</v>
      </c>
      <c r="V92" s="7">
        <f t="shared" si="68"/>
        <v>0</v>
      </c>
      <c r="W92" s="11">
        <f t="shared" si="69"/>
        <v>0</v>
      </c>
    </row>
    <row r="93" spans="1:23" x14ac:dyDescent="0.25">
      <c r="A93" s="226"/>
      <c r="B93" s="229"/>
      <c r="C93" s="233"/>
      <c r="D93" s="194"/>
      <c r="E93" s="195"/>
      <c r="F93" s="3"/>
      <c r="G93" s="4"/>
      <c r="H93" s="2"/>
      <c r="I93" s="5">
        <f t="shared" si="70"/>
        <v>0</v>
      </c>
      <c r="J93" s="6"/>
      <c r="K93" s="91">
        <f t="shared" si="64"/>
        <v>0</v>
      </c>
      <c r="L93" s="92">
        <f t="shared" si="71"/>
        <v>0</v>
      </c>
      <c r="M93" s="93">
        <v>0.26150000000000001</v>
      </c>
      <c r="N93" s="7">
        <f t="shared" si="65"/>
        <v>0</v>
      </c>
      <c r="O93" s="8"/>
      <c r="P93" s="9"/>
      <c r="Q93" s="8"/>
      <c r="R93" s="9"/>
      <c r="S93" s="8"/>
      <c r="T93" s="7">
        <f t="shared" si="66"/>
        <v>0</v>
      </c>
      <c r="U93" s="7">
        <f t="shared" si="67"/>
        <v>0</v>
      </c>
      <c r="V93" s="7">
        <f t="shared" si="68"/>
        <v>0</v>
      </c>
      <c r="W93" s="11">
        <f t="shared" si="69"/>
        <v>0</v>
      </c>
    </row>
    <row r="94" spans="1:23" x14ac:dyDescent="0.25">
      <c r="A94" s="227"/>
      <c r="B94" s="231"/>
      <c r="C94" s="234"/>
      <c r="D94" s="194"/>
      <c r="E94" s="195"/>
      <c r="F94" s="3"/>
      <c r="G94" s="4"/>
      <c r="H94" s="2"/>
      <c r="I94" s="5">
        <f t="shared" si="70"/>
        <v>0</v>
      </c>
      <c r="J94" s="6"/>
      <c r="K94" s="91">
        <f t="shared" si="64"/>
        <v>0</v>
      </c>
      <c r="L94" s="92">
        <f t="shared" si="71"/>
        <v>0</v>
      </c>
      <c r="M94" s="93">
        <v>0.26150000000000001</v>
      </c>
      <c r="N94" s="7">
        <f t="shared" si="65"/>
        <v>0</v>
      </c>
      <c r="O94" s="8"/>
      <c r="P94" s="9"/>
      <c r="Q94" s="8"/>
      <c r="R94" s="9"/>
      <c r="S94" s="8"/>
      <c r="T94" s="7">
        <f t="shared" si="66"/>
        <v>0</v>
      </c>
      <c r="U94" s="7">
        <f t="shared" si="67"/>
        <v>0</v>
      </c>
      <c r="V94" s="7">
        <f t="shared" si="68"/>
        <v>0</v>
      </c>
      <c r="W94" s="11">
        <f t="shared" si="69"/>
        <v>0</v>
      </c>
    </row>
    <row r="95" spans="1:23" s="98" customFormat="1" x14ac:dyDescent="0.25">
      <c r="A95" s="235" t="s">
        <v>114</v>
      </c>
      <c r="B95" s="236"/>
      <c r="C95" s="236"/>
      <c r="D95" s="237"/>
      <c r="E95" s="236"/>
      <c r="F95" s="236"/>
      <c r="G95" s="236"/>
      <c r="H95" s="236"/>
      <c r="I95" s="236"/>
      <c r="J95" s="236"/>
      <c r="K95" s="238"/>
      <c r="L95" s="95">
        <f>SUM(L88:L94)</f>
        <v>0</v>
      </c>
      <c r="M95" s="96"/>
      <c r="N95" s="27">
        <f>SUM(N88:N94)</f>
        <v>0</v>
      </c>
      <c r="O95" s="29">
        <f>SUM(O88:O94)</f>
        <v>0</v>
      </c>
      <c r="P95" s="97"/>
      <c r="Q95" s="29">
        <f>SUM(Q88:Q94)</f>
        <v>0</v>
      </c>
      <c r="R95" s="97"/>
      <c r="S95" s="29">
        <f>SUM(S88:S94)</f>
        <v>0</v>
      </c>
      <c r="T95" s="27">
        <f>SUM(T88:T94)</f>
        <v>0</v>
      </c>
      <c r="U95" s="27">
        <f>SUM(U88:U94)</f>
        <v>0</v>
      </c>
      <c r="V95" s="27">
        <f>SUM(V88:V94)</f>
        <v>0</v>
      </c>
      <c r="W95" s="28">
        <f>SUM(W88:W94)</f>
        <v>0</v>
      </c>
    </row>
    <row r="96" spans="1:23" s="52" customFormat="1" ht="5.0999999999999996" customHeight="1" x14ac:dyDescent="0.25">
      <c r="A96" s="86"/>
      <c r="B96" s="86"/>
      <c r="C96" s="86"/>
      <c r="D96" s="132"/>
      <c r="E96" s="23"/>
      <c r="F96" s="87"/>
      <c r="G96" s="88"/>
      <c r="H96" s="88"/>
      <c r="I96" s="23"/>
      <c r="J96" s="24"/>
      <c r="K96" s="24"/>
      <c r="L96" s="24"/>
      <c r="M96" s="89"/>
      <c r="N96" s="24"/>
      <c r="O96" s="25"/>
      <c r="P96" s="90"/>
      <c r="Q96" s="25"/>
      <c r="R96" s="90"/>
      <c r="S96" s="25"/>
      <c r="T96" s="24"/>
      <c r="U96" s="24"/>
      <c r="V96" s="24"/>
      <c r="W96" s="26"/>
    </row>
    <row r="97" spans="1:23" x14ac:dyDescent="0.25">
      <c r="A97" s="225"/>
      <c r="B97" s="228"/>
      <c r="C97" s="232"/>
      <c r="D97" s="194"/>
      <c r="E97" s="195"/>
      <c r="F97" s="3"/>
      <c r="G97" s="4"/>
      <c r="H97" s="4"/>
      <c r="I97" s="5">
        <f>IF(H97="t",G97-F97+1,ROUND((G97-F97)/30.4,0))</f>
        <v>0</v>
      </c>
      <c r="J97" s="6"/>
      <c r="K97" s="91">
        <f t="shared" ref="K97:K103" si="72">J97/30</f>
        <v>0</v>
      </c>
      <c r="L97" s="92">
        <f>IF(H97="t",J97/30*I97,J97*I97)</f>
        <v>0</v>
      </c>
      <c r="M97" s="93">
        <v>0.26150000000000001</v>
      </c>
      <c r="N97" s="7">
        <f t="shared" ref="N97:N103" si="73">L97*M97</f>
        <v>0</v>
      </c>
      <c r="O97" s="8"/>
      <c r="P97" s="9"/>
      <c r="Q97" s="8"/>
      <c r="R97" s="9"/>
      <c r="S97" s="8"/>
      <c r="T97" s="7">
        <f t="shared" ref="T97:T103" si="74">(O97+Q97)*K97</f>
        <v>0</v>
      </c>
      <c r="U97" s="7">
        <f t="shared" ref="U97:U103" si="75">S97*K97</f>
        <v>0</v>
      </c>
      <c r="V97" s="7">
        <f t="shared" ref="V97:V103" si="76">(O97*P97)+(Q97*R97)</f>
        <v>0</v>
      </c>
      <c r="W97" s="11">
        <f t="shared" ref="W97:W103" si="77">L97+N97-T97-U97+V97</f>
        <v>0</v>
      </c>
    </row>
    <row r="98" spans="1:23" x14ac:dyDescent="0.25">
      <c r="A98" s="226"/>
      <c r="B98" s="229"/>
      <c r="C98" s="233"/>
      <c r="D98" s="194"/>
      <c r="E98" s="195"/>
      <c r="F98" s="3"/>
      <c r="G98" s="4"/>
      <c r="H98" s="4"/>
      <c r="I98" s="5">
        <f t="shared" ref="I98:I103" si="78">IF(H98="t",G98-F98+1,ROUND((G98-F98)/30.4,0))</f>
        <v>0</v>
      </c>
      <c r="J98" s="6"/>
      <c r="K98" s="91">
        <f t="shared" si="72"/>
        <v>0</v>
      </c>
      <c r="L98" s="92">
        <f t="shared" ref="L98:L103" si="79">IF(H98="t",J98/30*I98,J98*I98)</f>
        <v>0</v>
      </c>
      <c r="M98" s="93">
        <v>0.26150000000000001</v>
      </c>
      <c r="N98" s="7">
        <f t="shared" si="73"/>
        <v>0</v>
      </c>
      <c r="O98" s="8"/>
      <c r="P98" s="9"/>
      <c r="Q98" s="8"/>
      <c r="R98" s="9"/>
      <c r="S98" s="8"/>
      <c r="T98" s="7">
        <f t="shared" si="74"/>
        <v>0</v>
      </c>
      <c r="U98" s="7">
        <f t="shared" si="75"/>
        <v>0</v>
      </c>
      <c r="V98" s="7">
        <f t="shared" si="76"/>
        <v>0</v>
      </c>
      <c r="W98" s="11">
        <f t="shared" si="77"/>
        <v>0</v>
      </c>
    </row>
    <row r="99" spans="1:23" x14ac:dyDescent="0.25">
      <c r="A99" s="226"/>
      <c r="B99" s="230"/>
      <c r="C99" s="233"/>
      <c r="D99" s="194"/>
      <c r="E99" s="195"/>
      <c r="F99" s="3"/>
      <c r="G99" s="4"/>
      <c r="H99" s="4"/>
      <c r="I99" s="5">
        <f t="shared" si="78"/>
        <v>0</v>
      </c>
      <c r="J99" s="6"/>
      <c r="K99" s="91">
        <f t="shared" si="72"/>
        <v>0</v>
      </c>
      <c r="L99" s="92">
        <f t="shared" si="79"/>
        <v>0</v>
      </c>
      <c r="M99" s="93">
        <v>0.26150000000000001</v>
      </c>
      <c r="N99" s="7">
        <f t="shared" si="73"/>
        <v>0</v>
      </c>
      <c r="O99" s="8"/>
      <c r="P99" s="9"/>
      <c r="Q99" s="8"/>
      <c r="R99" s="9"/>
      <c r="S99" s="8"/>
      <c r="T99" s="7">
        <f t="shared" si="74"/>
        <v>0</v>
      </c>
      <c r="U99" s="7">
        <f t="shared" si="75"/>
        <v>0</v>
      </c>
      <c r="V99" s="7">
        <f t="shared" si="76"/>
        <v>0</v>
      </c>
      <c r="W99" s="11">
        <f t="shared" si="77"/>
        <v>0</v>
      </c>
    </row>
    <row r="100" spans="1:23" x14ac:dyDescent="0.25">
      <c r="A100" s="226"/>
      <c r="B100" s="229"/>
      <c r="C100" s="233"/>
      <c r="D100" s="194"/>
      <c r="E100" s="195"/>
      <c r="F100" s="3"/>
      <c r="G100" s="4"/>
      <c r="H100" s="4"/>
      <c r="I100" s="5">
        <f t="shared" si="78"/>
        <v>0</v>
      </c>
      <c r="J100" s="6"/>
      <c r="K100" s="91">
        <f t="shared" si="72"/>
        <v>0</v>
      </c>
      <c r="L100" s="92">
        <f t="shared" si="79"/>
        <v>0</v>
      </c>
      <c r="M100" s="93">
        <v>0.26150000000000001</v>
      </c>
      <c r="N100" s="7">
        <f t="shared" si="73"/>
        <v>0</v>
      </c>
      <c r="O100" s="8"/>
      <c r="P100" s="9"/>
      <c r="Q100" s="8"/>
      <c r="R100" s="9"/>
      <c r="S100" s="8"/>
      <c r="T100" s="7">
        <f t="shared" si="74"/>
        <v>0</v>
      </c>
      <c r="U100" s="7">
        <f t="shared" si="75"/>
        <v>0</v>
      </c>
      <c r="V100" s="7">
        <f t="shared" si="76"/>
        <v>0</v>
      </c>
      <c r="W100" s="11">
        <f t="shared" si="77"/>
        <v>0</v>
      </c>
    </row>
    <row r="101" spans="1:23" x14ac:dyDescent="0.25">
      <c r="A101" s="226"/>
      <c r="B101" s="229"/>
      <c r="C101" s="233"/>
      <c r="D101" s="194"/>
      <c r="E101" s="195"/>
      <c r="F101" s="3"/>
      <c r="G101" s="4"/>
      <c r="H101" s="2"/>
      <c r="I101" s="5">
        <f t="shared" si="78"/>
        <v>0</v>
      </c>
      <c r="J101" s="6"/>
      <c r="K101" s="91">
        <f t="shared" si="72"/>
        <v>0</v>
      </c>
      <c r="L101" s="92">
        <f t="shared" si="79"/>
        <v>0</v>
      </c>
      <c r="M101" s="93">
        <v>0.26150000000000001</v>
      </c>
      <c r="N101" s="7">
        <f t="shared" si="73"/>
        <v>0</v>
      </c>
      <c r="O101" s="8"/>
      <c r="P101" s="9"/>
      <c r="Q101" s="8"/>
      <c r="R101" s="9"/>
      <c r="S101" s="8"/>
      <c r="T101" s="7">
        <f t="shared" si="74"/>
        <v>0</v>
      </c>
      <c r="U101" s="7">
        <f t="shared" si="75"/>
        <v>0</v>
      </c>
      <c r="V101" s="7">
        <f t="shared" si="76"/>
        <v>0</v>
      </c>
      <c r="W101" s="11">
        <f t="shared" si="77"/>
        <v>0</v>
      </c>
    </row>
    <row r="102" spans="1:23" x14ac:dyDescent="0.25">
      <c r="A102" s="226"/>
      <c r="B102" s="229"/>
      <c r="C102" s="233"/>
      <c r="D102" s="194"/>
      <c r="E102" s="195"/>
      <c r="F102" s="3"/>
      <c r="G102" s="4"/>
      <c r="H102" s="2"/>
      <c r="I102" s="5">
        <f t="shared" si="78"/>
        <v>0</v>
      </c>
      <c r="J102" s="6"/>
      <c r="K102" s="91">
        <f t="shared" si="72"/>
        <v>0</v>
      </c>
      <c r="L102" s="92">
        <f t="shared" si="79"/>
        <v>0</v>
      </c>
      <c r="M102" s="93">
        <v>0.26150000000000001</v>
      </c>
      <c r="N102" s="7">
        <f t="shared" si="73"/>
        <v>0</v>
      </c>
      <c r="O102" s="8"/>
      <c r="P102" s="9"/>
      <c r="Q102" s="8"/>
      <c r="R102" s="9"/>
      <c r="S102" s="8"/>
      <c r="T102" s="7">
        <f t="shared" si="74"/>
        <v>0</v>
      </c>
      <c r="U102" s="7">
        <f t="shared" si="75"/>
        <v>0</v>
      </c>
      <c r="V102" s="7">
        <f t="shared" si="76"/>
        <v>0</v>
      </c>
      <c r="W102" s="11">
        <f t="shared" si="77"/>
        <v>0</v>
      </c>
    </row>
    <row r="103" spans="1:23" x14ac:dyDescent="0.25">
      <c r="A103" s="227"/>
      <c r="B103" s="231"/>
      <c r="C103" s="234"/>
      <c r="D103" s="194"/>
      <c r="E103" s="195"/>
      <c r="F103" s="3"/>
      <c r="G103" s="4"/>
      <c r="H103" s="2"/>
      <c r="I103" s="5">
        <f t="shared" si="78"/>
        <v>0</v>
      </c>
      <c r="J103" s="6"/>
      <c r="K103" s="91">
        <f t="shared" si="72"/>
        <v>0</v>
      </c>
      <c r="L103" s="92">
        <f t="shared" si="79"/>
        <v>0</v>
      </c>
      <c r="M103" s="93">
        <v>0.26150000000000001</v>
      </c>
      <c r="N103" s="7">
        <f t="shared" si="73"/>
        <v>0</v>
      </c>
      <c r="O103" s="8"/>
      <c r="P103" s="9"/>
      <c r="Q103" s="8"/>
      <c r="R103" s="9"/>
      <c r="S103" s="8"/>
      <c r="T103" s="7">
        <f t="shared" si="74"/>
        <v>0</v>
      </c>
      <c r="U103" s="7">
        <f t="shared" si="75"/>
        <v>0</v>
      </c>
      <c r="V103" s="7">
        <f t="shared" si="76"/>
        <v>0</v>
      </c>
      <c r="W103" s="11">
        <f t="shared" si="77"/>
        <v>0</v>
      </c>
    </row>
    <row r="104" spans="1:23" s="98" customFormat="1" x14ac:dyDescent="0.25">
      <c r="A104" s="235" t="s">
        <v>114</v>
      </c>
      <c r="B104" s="236"/>
      <c r="C104" s="236"/>
      <c r="D104" s="237"/>
      <c r="E104" s="236"/>
      <c r="F104" s="236"/>
      <c r="G104" s="236"/>
      <c r="H104" s="236"/>
      <c r="I104" s="236"/>
      <c r="J104" s="236"/>
      <c r="K104" s="238"/>
      <c r="L104" s="95">
        <f>SUM(L97:L103)</f>
        <v>0</v>
      </c>
      <c r="M104" s="96"/>
      <c r="N104" s="27">
        <f>SUM(N97:N103)</f>
        <v>0</v>
      </c>
      <c r="O104" s="29">
        <f>SUM(O97:O103)</f>
        <v>0</v>
      </c>
      <c r="P104" s="97"/>
      <c r="Q104" s="29">
        <f>SUM(Q97:Q103)</f>
        <v>0</v>
      </c>
      <c r="R104" s="97"/>
      <c r="S104" s="29">
        <f>SUM(S97:S103)</f>
        <v>0</v>
      </c>
      <c r="T104" s="27">
        <f>SUM(T97:T103)</f>
        <v>0</v>
      </c>
      <c r="U104" s="27">
        <f>SUM(U97:U103)</f>
        <v>0</v>
      </c>
      <c r="V104" s="27">
        <f>SUM(V97:V103)</f>
        <v>0</v>
      </c>
      <c r="W104" s="28">
        <f>SUM(W97:W103)</f>
        <v>0</v>
      </c>
    </row>
    <row r="105" spans="1:23" s="52" customFormat="1" ht="5.0999999999999996" customHeight="1" x14ac:dyDescent="0.25">
      <c r="A105" s="86"/>
      <c r="B105" s="86"/>
      <c r="C105" s="86"/>
      <c r="D105" s="132"/>
      <c r="E105" s="23"/>
      <c r="F105" s="87"/>
      <c r="G105" s="88"/>
      <c r="H105" s="88"/>
      <c r="I105" s="23"/>
      <c r="J105" s="24"/>
      <c r="K105" s="24"/>
      <c r="L105" s="24"/>
      <c r="M105" s="89"/>
      <c r="N105" s="24"/>
      <c r="O105" s="25"/>
      <c r="P105" s="90"/>
      <c r="Q105" s="25"/>
      <c r="R105" s="90"/>
      <c r="S105" s="25"/>
      <c r="T105" s="24"/>
      <c r="U105" s="24"/>
      <c r="V105" s="24"/>
      <c r="W105" s="26"/>
    </row>
    <row r="106" spans="1:23" x14ac:dyDescent="0.25">
      <c r="A106" s="225"/>
      <c r="B106" s="228"/>
      <c r="C106" s="232"/>
      <c r="D106" s="194"/>
      <c r="E106" s="195"/>
      <c r="F106" s="3"/>
      <c r="G106" s="4"/>
      <c r="H106" s="4"/>
      <c r="I106" s="5">
        <f>IF(H106="t",G106-F106+1,ROUND((G106-F106)/30.4,0))</f>
        <v>0</v>
      </c>
      <c r="J106" s="6"/>
      <c r="K106" s="91">
        <f t="shared" ref="K106:K112" si="80">J106/30</f>
        <v>0</v>
      </c>
      <c r="L106" s="92">
        <f>IF(H106="t",J106/30*I106,J106*I106)</f>
        <v>0</v>
      </c>
      <c r="M106" s="93">
        <v>0.26150000000000001</v>
      </c>
      <c r="N106" s="7">
        <f t="shared" ref="N106:N112" si="81">L106*M106</f>
        <v>0</v>
      </c>
      <c r="O106" s="8"/>
      <c r="P106" s="9"/>
      <c r="Q106" s="8"/>
      <c r="R106" s="9"/>
      <c r="S106" s="8"/>
      <c r="T106" s="7">
        <f t="shared" ref="T106:T112" si="82">(O106+Q106)*K106</f>
        <v>0</v>
      </c>
      <c r="U106" s="7">
        <f t="shared" ref="U106:U112" si="83">S106*K106</f>
        <v>0</v>
      </c>
      <c r="V106" s="7">
        <f t="shared" ref="V106:V112" si="84">(O106*P106)+(Q106*R106)</f>
        <v>0</v>
      </c>
      <c r="W106" s="11">
        <f t="shared" ref="W106:W112" si="85">L106+N106-T106-U106+V106</f>
        <v>0</v>
      </c>
    </row>
    <row r="107" spans="1:23" x14ac:dyDescent="0.25">
      <c r="A107" s="226"/>
      <c r="B107" s="229"/>
      <c r="C107" s="233"/>
      <c r="D107" s="194"/>
      <c r="E107" s="195"/>
      <c r="F107" s="3"/>
      <c r="G107" s="4"/>
      <c r="H107" s="4"/>
      <c r="I107" s="5">
        <f t="shared" ref="I107:I112" si="86">IF(H107="t",G107-F107+1,ROUND((G107-F107)/30.4,0))</f>
        <v>0</v>
      </c>
      <c r="J107" s="6"/>
      <c r="K107" s="91">
        <f t="shared" si="80"/>
        <v>0</v>
      </c>
      <c r="L107" s="92">
        <f t="shared" ref="L107:L112" si="87">IF(H107="t",J107/30*I107,J107*I107)</f>
        <v>0</v>
      </c>
      <c r="M107" s="93">
        <v>0.26150000000000001</v>
      </c>
      <c r="N107" s="7">
        <f t="shared" si="81"/>
        <v>0</v>
      </c>
      <c r="O107" s="8"/>
      <c r="P107" s="9"/>
      <c r="Q107" s="8"/>
      <c r="R107" s="9"/>
      <c r="S107" s="8"/>
      <c r="T107" s="7">
        <f t="shared" si="82"/>
        <v>0</v>
      </c>
      <c r="U107" s="7">
        <f t="shared" si="83"/>
        <v>0</v>
      </c>
      <c r="V107" s="7">
        <f t="shared" si="84"/>
        <v>0</v>
      </c>
      <c r="W107" s="11">
        <f t="shared" si="85"/>
        <v>0</v>
      </c>
    </row>
    <row r="108" spans="1:23" x14ac:dyDescent="0.25">
      <c r="A108" s="226"/>
      <c r="B108" s="229"/>
      <c r="C108" s="233"/>
      <c r="D108" s="194"/>
      <c r="E108" s="195"/>
      <c r="F108" s="3"/>
      <c r="G108" s="4"/>
      <c r="H108" s="4"/>
      <c r="I108" s="5">
        <f t="shared" si="86"/>
        <v>0</v>
      </c>
      <c r="J108" s="6"/>
      <c r="K108" s="91">
        <f t="shared" si="80"/>
        <v>0</v>
      </c>
      <c r="L108" s="92">
        <f t="shared" si="87"/>
        <v>0</v>
      </c>
      <c r="M108" s="93">
        <v>0.26150000000000001</v>
      </c>
      <c r="N108" s="7">
        <f t="shared" si="81"/>
        <v>0</v>
      </c>
      <c r="O108" s="8"/>
      <c r="P108" s="9"/>
      <c r="Q108" s="8"/>
      <c r="R108" s="9"/>
      <c r="S108" s="8"/>
      <c r="T108" s="7">
        <f t="shared" si="82"/>
        <v>0</v>
      </c>
      <c r="U108" s="7">
        <f t="shared" si="83"/>
        <v>0</v>
      </c>
      <c r="V108" s="7">
        <f t="shared" si="84"/>
        <v>0</v>
      </c>
      <c r="W108" s="11">
        <f t="shared" si="85"/>
        <v>0</v>
      </c>
    </row>
    <row r="109" spans="1:23" x14ac:dyDescent="0.25">
      <c r="A109" s="226"/>
      <c r="B109" s="230"/>
      <c r="C109" s="233"/>
      <c r="D109" s="194"/>
      <c r="E109" s="195"/>
      <c r="F109" s="3"/>
      <c r="G109" s="4"/>
      <c r="H109" s="4"/>
      <c r="I109" s="5">
        <f t="shared" si="86"/>
        <v>0</v>
      </c>
      <c r="J109" s="6"/>
      <c r="K109" s="91">
        <f t="shared" si="80"/>
        <v>0</v>
      </c>
      <c r="L109" s="92">
        <f t="shared" si="87"/>
        <v>0</v>
      </c>
      <c r="M109" s="93">
        <v>0.26150000000000001</v>
      </c>
      <c r="N109" s="7">
        <f t="shared" si="81"/>
        <v>0</v>
      </c>
      <c r="O109" s="8"/>
      <c r="P109" s="9"/>
      <c r="Q109" s="8"/>
      <c r="R109" s="9"/>
      <c r="S109" s="8"/>
      <c r="T109" s="7">
        <f t="shared" si="82"/>
        <v>0</v>
      </c>
      <c r="U109" s="7">
        <f t="shared" si="83"/>
        <v>0</v>
      </c>
      <c r="V109" s="7">
        <f t="shared" si="84"/>
        <v>0</v>
      </c>
      <c r="W109" s="11">
        <f t="shared" si="85"/>
        <v>0</v>
      </c>
    </row>
    <row r="110" spans="1:23" x14ac:dyDescent="0.25">
      <c r="A110" s="226"/>
      <c r="B110" s="229"/>
      <c r="C110" s="233"/>
      <c r="D110" s="194"/>
      <c r="E110" s="195"/>
      <c r="F110" s="3"/>
      <c r="G110" s="4"/>
      <c r="H110" s="2"/>
      <c r="I110" s="5">
        <f t="shared" si="86"/>
        <v>0</v>
      </c>
      <c r="J110" s="6"/>
      <c r="K110" s="91">
        <f t="shared" si="80"/>
        <v>0</v>
      </c>
      <c r="L110" s="92">
        <f t="shared" si="87"/>
        <v>0</v>
      </c>
      <c r="M110" s="93">
        <v>0.26150000000000001</v>
      </c>
      <c r="N110" s="7">
        <f t="shared" si="81"/>
        <v>0</v>
      </c>
      <c r="O110" s="8"/>
      <c r="P110" s="9"/>
      <c r="Q110" s="8"/>
      <c r="R110" s="9"/>
      <c r="S110" s="8"/>
      <c r="T110" s="7">
        <f t="shared" si="82"/>
        <v>0</v>
      </c>
      <c r="U110" s="7">
        <f t="shared" si="83"/>
        <v>0</v>
      </c>
      <c r="V110" s="7">
        <f t="shared" si="84"/>
        <v>0</v>
      </c>
      <c r="W110" s="11">
        <f t="shared" si="85"/>
        <v>0</v>
      </c>
    </row>
    <row r="111" spans="1:23" x14ac:dyDescent="0.25">
      <c r="A111" s="226"/>
      <c r="B111" s="229"/>
      <c r="C111" s="233"/>
      <c r="D111" s="194"/>
      <c r="E111" s="195"/>
      <c r="F111" s="3"/>
      <c r="G111" s="4"/>
      <c r="H111" s="2"/>
      <c r="I111" s="5">
        <f t="shared" si="86"/>
        <v>0</v>
      </c>
      <c r="J111" s="6"/>
      <c r="K111" s="91">
        <f t="shared" si="80"/>
        <v>0</v>
      </c>
      <c r="L111" s="92">
        <f t="shared" si="87"/>
        <v>0</v>
      </c>
      <c r="M111" s="93">
        <v>0.26150000000000001</v>
      </c>
      <c r="N111" s="7">
        <f t="shared" si="81"/>
        <v>0</v>
      </c>
      <c r="O111" s="8"/>
      <c r="P111" s="9"/>
      <c r="Q111" s="8"/>
      <c r="R111" s="9"/>
      <c r="S111" s="8"/>
      <c r="T111" s="7">
        <f t="shared" si="82"/>
        <v>0</v>
      </c>
      <c r="U111" s="7">
        <f t="shared" si="83"/>
        <v>0</v>
      </c>
      <c r="V111" s="7">
        <f t="shared" si="84"/>
        <v>0</v>
      </c>
      <c r="W111" s="11">
        <f t="shared" si="85"/>
        <v>0</v>
      </c>
    </row>
    <row r="112" spans="1:23" x14ac:dyDescent="0.25">
      <c r="A112" s="227"/>
      <c r="B112" s="231"/>
      <c r="C112" s="234"/>
      <c r="D112" s="194"/>
      <c r="E112" s="195"/>
      <c r="F112" s="3"/>
      <c r="G112" s="4"/>
      <c r="H112" s="2"/>
      <c r="I112" s="5">
        <f t="shared" si="86"/>
        <v>0</v>
      </c>
      <c r="J112" s="6"/>
      <c r="K112" s="91">
        <f t="shared" si="80"/>
        <v>0</v>
      </c>
      <c r="L112" s="92">
        <f t="shared" si="87"/>
        <v>0</v>
      </c>
      <c r="M112" s="93">
        <v>0.26150000000000001</v>
      </c>
      <c r="N112" s="7">
        <f t="shared" si="81"/>
        <v>0</v>
      </c>
      <c r="O112" s="8"/>
      <c r="P112" s="9"/>
      <c r="Q112" s="8"/>
      <c r="R112" s="9"/>
      <c r="S112" s="8"/>
      <c r="T112" s="7">
        <f t="shared" si="82"/>
        <v>0</v>
      </c>
      <c r="U112" s="7">
        <f t="shared" si="83"/>
        <v>0</v>
      </c>
      <c r="V112" s="7">
        <f t="shared" si="84"/>
        <v>0</v>
      </c>
      <c r="W112" s="11">
        <f t="shared" si="85"/>
        <v>0</v>
      </c>
    </row>
    <row r="113" spans="1:23" s="98" customFormat="1" x14ac:dyDescent="0.25">
      <c r="A113" s="235" t="s">
        <v>114</v>
      </c>
      <c r="B113" s="236"/>
      <c r="C113" s="236"/>
      <c r="D113" s="237"/>
      <c r="E113" s="236"/>
      <c r="F113" s="236"/>
      <c r="G113" s="236"/>
      <c r="H113" s="236"/>
      <c r="I113" s="236"/>
      <c r="J113" s="236"/>
      <c r="K113" s="238"/>
      <c r="L113" s="95">
        <f>SUM(L106:L112)</f>
        <v>0</v>
      </c>
      <c r="M113" s="96"/>
      <c r="N113" s="27">
        <f>SUM(N106:N112)</f>
        <v>0</v>
      </c>
      <c r="O113" s="29">
        <f>SUM(O106:O112)</f>
        <v>0</v>
      </c>
      <c r="P113" s="97"/>
      <c r="Q113" s="29">
        <f>SUM(Q106:Q112)</f>
        <v>0</v>
      </c>
      <c r="R113" s="97"/>
      <c r="S113" s="29">
        <f>SUM(S106:S112)</f>
        <v>0</v>
      </c>
      <c r="T113" s="27">
        <f>SUM(T106:T112)</f>
        <v>0</v>
      </c>
      <c r="U113" s="27">
        <f>SUM(U106:U112)</f>
        <v>0</v>
      </c>
      <c r="V113" s="27">
        <f>SUM(V106:V112)</f>
        <v>0</v>
      </c>
      <c r="W113" s="28">
        <f>SUM(W106:W112)</f>
        <v>0</v>
      </c>
    </row>
    <row r="114" spans="1:23" s="52" customFormat="1" ht="5.0999999999999996" customHeight="1" x14ac:dyDescent="0.25">
      <c r="A114" s="86"/>
      <c r="B114" s="86"/>
      <c r="C114" s="86"/>
      <c r="D114" s="132"/>
      <c r="E114" s="23"/>
      <c r="F114" s="87"/>
      <c r="G114" s="88"/>
      <c r="H114" s="88"/>
      <c r="I114" s="23"/>
      <c r="J114" s="24"/>
      <c r="K114" s="24"/>
      <c r="L114" s="24"/>
      <c r="M114" s="89"/>
      <c r="N114" s="24"/>
      <c r="O114" s="25"/>
      <c r="P114" s="90"/>
      <c r="Q114" s="25"/>
      <c r="R114" s="90"/>
      <c r="S114" s="25"/>
      <c r="T114" s="24"/>
      <c r="U114" s="24"/>
      <c r="V114" s="24"/>
      <c r="W114" s="26"/>
    </row>
    <row r="115" spans="1:23" x14ac:dyDescent="0.25">
      <c r="A115" s="225"/>
      <c r="B115" s="228"/>
      <c r="C115" s="232"/>
      <c r="D115" s="194"/>
      <c r="E115" s="195"/>
      <c r="F115" s="3"/>
      <c r="G115" s="4"/>
      <c r="H115" s="4"/>
      <c r="I115" s="5">
        <f>IF(H115="t",G115-F115+1,ROUND((G115-F115)/30.4,0))</f>
        <v>0</v>
      </c>
      <c r="J115" s="6"/>
      <c r="K115" s="91">
        <f t="shared" ref="K115:K121" si="88">J115/30</f>
        <v>0</v>
      </c>
      <c r="L115" s="92">
        <f>IF(H115="t",J115/30*I115,J115*I115)</f>
        <v>0</v>
      </c>
      <c r="M115" s="93">
        <v>0.26150000000000001</v>
      </c>
      <c r="N115" s="7">
        <f t="shared" ref="N115:N121" si="89">L115*M115</f>
        <v>0</v>
      </c>
      <c r="O115" s="8"/>
      <c r="P115" s="9"/>
      <c r="Q115" s="8"/>
      <c r="R115" s="9"/>
      <c r="S115" s="8"/>
      <c r="T115" s="7">
        <f t="shared" ref="T115:T121" si="90">(O115+Q115)*K115</f>
        <v>0</v>
      </c>
      <c r="U115" s="7">
        <f t="shared" ref="U115:U121" si="91">S115*K115</f>
        <v>0</v>
      </c>
      <c r="V115" s="7">
        <f t="shared" ref="V115:V121" si="92">(O115*P115)+(Q115*R115)</f>
        <v>0</v>
      </c>
      <c r="W115" s="11">
        <f t="shared" ref="W115:W121" si="93">L115+N115-T115-U115+V115</f>
        <v>0</v>
      </c>
    </row>
    <row r="116" spans="1:23" x14ac:dyDescent="0.25">
      <c r="A116" s="226"/>
      <c r="B116" s="229"/>
      <c r="C116" s="233"/>
      <c r="D116" s="194"/>
      <c r="E116" s="195"/>
      <c r="F116" s="3"/>
      <c r="G116" s="4"/>
      <c r="H116" s="4"/>
      <c r="I116" s="5">
        <f t="shared" ref="I116:I121" si="94">IF(H116="t",G116-F116+1,ROUND((G116-F116)/30.4,0))</f>
        <v>0</v>
      </c>
      <c r="J116" s="6"/>
      <c r="K116" s="91">
        <f t="shared" si="88"/>
        <v>0</v>
      </c>
      <c r="L116" s="92">
        <f t="shared" ref="L116:L121" si="95">IF(H116="t",J116/30*I116,J116*I116)</f>
        <v>0</v>
      </c>
      <c r="M116" s="93">
        <v>0.26150000000000001</v>
      </c>
      <c r="N116" s="7">
        <f t="shared" si="89"/>
        <v>0</v>
      </c>
      <c r="O116" s="8"/>
      <c r="P116" s="9"/>
      <c r="Q116" s="8"/>
      <c r="R116" s="9"/>
      <c r="S116" s="8"/>
      <c r="T116" s="7">
        <f t="shared" si="90"/>
        <v>0</v>
      </c>
      <c r="U116" s="7">
        <f t="shared" si="91"/>
        <v>0</v>
      </c>
      <c r="V116" s="7">
        <f t="shared" si="92"/>
        <v>0</v>
      </c>
      <c r="W116" s="11">
        <f t="shared" si="93"/>
        <v>0</v>
      </c>
    </row>
    <row r="117" spans="1:23" x14ac:dyDescent="0.25">
      <c r="A117" s="226"/>
      <c r="B117" s="229"/>
      <c r="C117" s="233"/>
      <c r="D117" s="194"/>
      <c r="E117" s="195"/>
      <c r="F117" s="3"/>
      <c r="G117" s="4"/>
      <c r="H117" s="4"/>
      <c r="I117" s="5">
        <f t="shared" si="94"/>
        <v>0</v>
      </c>
      <c r="J117" s="6"/>
      <c r="K117" s="91">
        <f t="shared" si="88"/>
        <v>0</v>
      </c>
      <c r="L117" s="92">
        <f t="shared" si="95"/>
        <v>0</v>
      </c>
      <c r="M117" s="93">
        <v>0.26150000000000001</v>
      </c>
      <c r="N117" s="7">
        <f t="shared" si="89"/>
        <v>0</v>
      </c>
      <c r="O117" s="8"/>
      <c r="P117" s="9"/>
      <c r="Q117" s="8"/>
      <c r="R117" s="9"/>
      <c r="S117" s="8"/>
      <c r="T117" s="7">
        <f t="shared" si="90"/>
        <v>0</v>
      </c>
      <c r="U117" s="7">
        <f t="shared" si="91"/>
        <v>0</v>
      </c>
      <c r="V117" s="7">
        <f t="shared" si="92"/>
        <v>0</v>
      </c>
      <c r="W117" s="11">
        <f t="shared" si="93"/>
        <v>0</v>
      </c>
    </row>
    <row r="118" spans="1:23" x14ac:dyDescent="0.25">
      <c r="A118" s="226"/>
      <c r="B118" s="230"/>
      <c r="C118" s="233"/>
      <c r="D118" s="194"/>
      <c r="E118" s="195"/>
      <c r="F118" s="3"/>
      <c r="G118" s="4"/>
      <c r="H118" s="4"/>
      <c r="I118" s="5">
        <f t="shared" si="94"/>
        <v>0</v>
      </c>
      <c r="J118" s="6"/>
      <c r="K118" s="91">
        <f t="shared" si="88"/>
        <v>0</v>
      </c>
      <c r="L118" s="92">
        <f t="shared" si="95"/>
        <v>0</v>
      </c>
      <c r="M118" s="93">
        <v>0.26150000000000001</v>
      </c>
      <c r="N118" s="7">
        <f t="shared" si="89"/>
        <v>0</v>
      </c>
      <c r="O118" s="8"/>
      <c r="P118" s="9"/>
      <c r="Q118" s="8"/>
      <c r="R118" s="9"/>
      <c r="S118" s="8"/>
      <c r="T118" s="7">
        <f t="shared" si="90"/>
        <v>0</v>
      </c>
      <c r="U118" s="7">
        <f t="shared" si="91"/>
        <v>0</v>
      </c>
      <c r="V118" s="7">
        <f t="shared" si="92"/>
        <v>0</v>
      </c>
      <c r="W118" s="11">
        <f t="shared" si="93"/>
        <v>0</v>
      </c>
    </row>
    <row r="119" spans="1:23" x14ac:dyDescent="0.25">
      <c r="A119" s="226"/>
      <c r="B119" s="229"/>
      <c r="C119" s="233"/>
      <c r="D119" s="194"/>
      <c r="E119" s="195"/>
      <c r="F119" s="3"/>
      <c r="G119" s="4"/>
      <c r="H119" s="2"/>
      <c r="I119" s="5">
        <f t="shared" si="94"/>
        <v>0</v>
      </c>
      <c r="J119" s="6"/>
      <c r="K119" s="91">
        <f t="shared" si="88"/>
        <v>0</v>
      </c>
      <c r="L119" s="92">
        <f t="shared" si="95"/>
        <v>0</v>
      </c>
      <c r="M119" s="93">
        <v>0.26150000000000001</v>
      </c>
      <c r="N119" s="7">
        <f t="shared" si="89"/>
        <v>0</v>
      </c>
      <c r="O119" s="8"/>
      <c r="P119" s="9"/>
      <c r="Q119" s="8"/>
      <c r="R119" s="9"/>
      <c r="S119" s="8"/>
      <c r="T119" s="7">
        <f t="shared" si="90"/>
        <v>0</v>
      </c>
      <c r="U119" s="7">
        <f t="shared" si="91"/>
        <v>0</v>
      </c>
      <c r="V119" s="7">
        <f t="shared" si="92"/>
        <v>0</v>
      </c>
      <c r="W119" s="11">
        <f t="shared" si="93"/>
        <v>0</v>
      </c>
    </row>
    <row r="120" spans="1:23" x14ac:dyDescent="0.25">
      <c r="A120" s="226"/>
      <c r="B120" s="229"/>
      <c r="C120" s="233"/>
      <c r="D120" s="194"/>
      <c r="E120" s="195"/>
      <c r="F120" s="3"/>
      <c r="G120" s="4"/>
      <c r="H120" s="2"/>
      <c r="I120" s="5">
        <f t="shared" si="94"/>
        <v>0</v>
      </c>
      <c r="J120" s="6"/>
      <c r="K120" s="91">
        <f t="shared" si="88"/>
        <v>0</v>
      </c>
      <c r="L120" s="92">
        <f t="shared" si="95"/>
        <v>0</v>
      </c>
      <c r="M120" s="93">
        <v>0.26150000000000001</v>
      </c>
      <c r="N120" s="7">
        <f t="shared" si="89"/>
        <v>0</v>
      </c>
      <c r="O120" s="8"/>
      <c r="P120" s="9"/>
      <c r="Q120" s="8"/>
      <c r="R120" s="9"/>
      <c r="S120" s="8"/>
      <c r="T120" s="7">
        <f t="shared" si="90"/>
        <v>0</v>
      </c>
      <c r="U120" s="7">
        <f t="shared" si="91"/>
        <v>0</v>
      </c>
      <c r="V120" s="7">
        <f t="shared" si="92"/>
        <v>0</v>
      </c>
      <c r="W120" s="11">
        <f t="shared" si="93"/>
        <v>0</v>
      </c>
    </row>
    <row r="121" spans="1:23" x14ac:dyDescent="0.25">
      <c r="A121" s="227"/>
      <c r="B121" s="231"/>
      <c r="C121" s="234"/>
      <c r="D121" s="194"/>
      <c r="E121" s="195"/>
      <c r="F121" s="3"/>
      <c r="G121" s="4"/>
      <c r="H121" s="2"/>
      <c r="I121" s="5">
        <f t="shared" si="94"/>
        <v>0</v>
      </c>
      <c r="J121" s="6"/>
      <c r="K121" s="91">
        <f t="shared" si="88"/>
        <v>0</v>
      </c>
      <c r="L121" s="92">
        <f t="shared" si="95"/>
        <v>0</v>
      </c>
      <c r="M121" s="93">
        <v>0.26150000000000001</v>
      </c>
      <c r="N121" s="7">
        <f t="shared" si="89"/>
        <v>0</v>
      </c>
      <c r="O121" s="8"/>
      <c r="P121" s="9"/>
      <c r="Q121" s="8"/>
      <c r="R121" s="9"/>
      <c r="S121" s="8"/>
      <c r="T121" s="7">
        <f t="shared" si="90"/>
        <v>0</v>
      </c>
      <c r="U121" s="7">
        <f t="shared" si="91"/>
        <v>0</v>
      </c>
      <c r="V121" s="7">
        <f t="shared" si="92"/>
        <v>0</v>
      </c>
      <c r="W121" s="11">
        <f t="shared" si="93"/>
        <v>0</v>
      </c>
    </row>
    <row r="122" spans="1:23" s="98" customFormat="1" x14ac:dyDescent="0.25">
      <c r="A122" s="235" t="s">
        <v>114</v>
      </c>
      <c r="B122" s="236"/>
      <c r="C122" s="236"/>
      <c r="D122" s="237"/>
      <c r="E122" s="236"/>
      <c r="F122" s="236"/>
      <c r="G122" s="236"/>
      <c r="H122" s="236"/>
      <c r="I122" s="236"/>
      <c r="J122" s="236"/>
      <c r="K122" s="238"/>
      <c r="L122" s="95">
        <f>SUM(L115:L121)</f>
        <v>0</v>
      </c>
      <c r="M122" s="96"/>
      <c r="N122" s="27">
        <f>SUM(N115:N121)</f>
        <v>0</v>
      </c>
      <c r="O122" s="29">
        <f>SUM(O115:O121)</f>
        <v>0</v>
      </c>
      <c r="P122" s="97"/>
      <c r="Q122" s="29">
        <f>SUM(Q115:Q121)</f>
        <v>0</v>
      </c>
      <c r="R122" s="97"/>
      <c r="S122" s="29">
        <f>SUM(S115:S121)</f>
        <v>0</v>
      </c>
      <c r="T122" s="27">
        <f>SUM(T115:T121)</f>
        <v>0</v>
      </c>
      <c r="U122" s="27">
        <f>SUM(U115:U121)</f>
        <v>0</v>
      </c>
      <c r="V122" s="27">
        <f>SUM(V115:V121)</f>
        <v>0</v>
      </c>
      <c r="W122" s="28">
        <f>SUM(W115:W121)</f>
        <v>0</v>
      </c>
    </row>
    <row r="123" spans="1:23" s="52" customFormat="1" ht="5.0999999999999996" customHeight="1" x14ac:dyDescent="0.25">
      <c r="A123" s="86"/>
      <c r="B123" s="86"/>
      <c r="C123" s="86"/>
      <c r="D123" s="132"/>
      <c r="E123" s="23"/>
      <c r="F123" s="87"/>
      <c r="G123" s="88"/>
      <c r="H123" s="88"/>
      <c r="I123" s="23"/>
      <c r="J123" s="24"/>
      <c r="K123" s="24"/>
      <c r="L123" s="24"/>
      <c r="M123" s="89"/>
      <c r="N123" s="24"/>
      <c r="O123" s="25"/>
      <c r="P123" s="90"/>
      <c r="Q123" s="25"/>
      <c r="R123" s="90"/>
      <c r="S123" s="25"/>
      <c r="T123" s="24"/>
      <c r="U123" s="24"/>
      <c r="V123" s="24"/>
      <c r="W123" s="26"/>
    </row>
    <row r="124" spans="1:23" x14ac:dyDescent="0.25">
      <c r="A124" s="225"/>
      <c r="B124" s="228"/>
      <c r="C124" s="232"/>
      <c r="D124" s="194"/>
      <c r="E124" s="195"/>
      <c r="F124" s="3"/>
      <c r="G124" s="4"/>
      <c r="H124" s="4"/>
      <c r="I124" s="5">
        <f>IF(H124="t",G124-F124+1,ROUND((G124-F124)/30.4,0))</f>
        <v>0</v>
      </c>
      <c r="J124" s="6"/>
      <c r="K124" s="91">
        <f t="shared" ref="K124:K130" si="96">J124/30</f>
        <v>0</v>
      </c>
      <c r="L124" s="92">
        <f>IF(H124="t",J124/30*I124,J124*I124)</f>
        <v>0</v>
      </c>
      <c r="M124" s="93">
        <v>0.26150000000000001</v>
      </c>
      <c r="N124" s="7">
        <f t="shared" ref="N124:N130" si="97">L124*M124</f>
        <v>0</v>
      </c>
      <c r="O124" s="8"/>
      <c r="P124" s="9"/>
      <c r="Q124" s="8"/>
      <c r="R124" s="9"/>
      <c r="S124" s="8"/>
      <c r="T124" s="7">
        <f t="shared" ref="T124:T130" si="98">(O124+Q124)*K124</f>
        <v>0</v>
      </c>
      <c r="U124" s="7">
        <f t="shared" ref="U124:U130" si="99">S124*K124</f>
        <v>0</v>
      </c>
      <c r="V124" s="7">
        <f t="shared" ref="V124:V130" si="100">(O124*P124)+(Q124*R124)</f>
        <v>0</v>
      </c>
      <c r="W124" s="11">
        <f t="shared" ref="W124:W130" si="101">L124+N124-T124-U124+V124</f>
        <v>0</v>
      </c>
    </row>
    <row r="125" spans="1:23" x14ac:dyDescent="0.25">
      <c r="A125" s="226"/>
      <c r="B125" s="229"/>
      <c r="C125" s="233"/>
      <c r="D125" s="194"/>
      <c r="E125" s="195"/>
      <c r="F125" s="3"/>
      <c r="G125" s="4"/>
      <c r="H125" s="4"/>
      <c r="I125" s="5">
        <f t="shared" ref="I125:I130" si="102">IF(H125="t",G125-F125+1,ROUND((G125-F125)/30.4,0))</f>
        <v>0</v>
      </c>
      <c r="J125" s="6"/>
      <c r="K125" s="91">
        <f t="shared" si="96"/>
        <v>0</v>
      </c>
      <c r="L125" s="92">
        <f t="shared" ref="L125:L130" si="103">IF(H125="t",J125/30*I125,J125*I125)</f>
        <v>0</v>
      </c>
      <c r="M125" s="93">
        <v>0.26150000000000001</v>
      </c>
      <c r="N125" s="7">
        <f t="shared" si="97"/>
        <v>0</v>
      </c>
      <c r="O125" s="8"/>
      <c r="P125" s="9"/>
      <c r="Q125" s="8"/>
      <c r="R125" s="9"/>
      <c r="S125" s="8"/>
      <c r="T125" s="7">
        <f t="shared" si="98"/>
        <v>0</v>
      </c>
      <c r="U125" s="7">
        <f t="shared" si="99"/>
        <v>0</v>
      </c>
      <c r="V125" s="7">
        <f t="shared" si="100"/>
        <v>0</v>
      </c>
      <c r="W125" s="11">
        <f t="shared" si="101"/>
        <v>0</v>
      </c>
    </row>
    <row r="126" spans="1:23" x14ac:dyDescent="0.25">
      <c r="A126" s="226"/>
      <c r="B126" s="229"/>
      <c r="C126" s="233"/>
      <c r="D126" s="194"/>
      <c r="E126" s="195"/>
      <c r="F126" s="3"/>
      <c r="G126" s="4"/>
      <c r="H126" s="4"/>
      <c r="I126" s="5">
        <f t="shared" si="102"/>
        <v>0</v>
      </c>
      <c r="J126" s="6"/>
      <c r="K126" s="91">
        <f t="shared" si="96"/>
        <v>0</v>
      </c>
      <c r="L126" s="92">
        <f t="shared" si="103"/>
        <v>0</v>
      </c>
      <c r="M126" s="93">
        <v>0.26150000000000001</v>
      </c>
      <c r="N126" s="7">
        <f t="shared" si="97"/>
        <v>0</v>
      </c>
      <c r="O126" s="8"/>
      <c r="P126" s="9"/>
      <c r="Q126" s="8"/>
      <c r="R126" s="9"/>
      <c r="S126" s="8"/>
      <c r="T126" s="7">
        <f t="shared" si="98"/>
        <v>0</v>
      </c>
      <c r="U126" s="7">
        <f t="shared" si="99"/>
        <v>0</v>
      </c>
      <c r="V126" s="7">
        <f t="shared" si="100"/>
        <v>0</v>
      </c>
      <c r="W126" s="11">
        <f t="shared" si="101"/>
        <v>0</v>
      </c>
    </row>
    <row r="127" spans="1:23" x14ac:dyDescent="0.25">
      <c r="A127" s="226"/>
      <c r="B127" s="230"/>
      <c r="C127" s="233"/>
      <c r="D127" s="194"/>
      <c r="E127" s="195"/>
      <c r="F127" s="3"/>
      <c r="G127" s="4"/>
      <c r="H127" s="4"/>
      <c r="I127" s="5">
        <f t="shared" si="102"/>
        <v>0</v>
      </c>
      <c r="J127" s="6"/>
      <c r="K127" s="91">
        <f t="shared" si="96"/>
        <v>0</v>
      </c>
      <c r="L127" s="92">
        <f t="shared" si="103"/>
        <v>0</v>
      </c>
      <c r="M127" s="93">
        <v>0.26150000000000001</v>
      </c>
      <c r="N127" s="7">
        <f t="shared" si="97"/>
        <v>0</v>
      </c>
      <c r="O127" s="8"/>
      <c r="P127" s="9"/>
      <c r="Q127" s="8"/>
      <c r="R127" s="9"/>
      <c r="S127" s="8"/>
      <c r="T127" s="7">
        <f t="shared" si="98"/>
        <v>0</v>
      </c>
      <c r="U127" s="7">
        <f t="shared" si="99"/>
        <v>0</v>
      </c>
      <c r="V127" s="7">
        <f t="shared" si="100"/>
        <v>0</v>
      </c>
      <c r="W127" s="11">
        <f t="shared" si="101"/>
        <v>0</v>
      </c>
    </row>
    <row r="128" spans="1:23" x14ac:dyDescent="0.25">
      <c r="A128" s="226"/>
      <c r="B128" s="229"/>
      <c r="C128" s="233"/>
      <c r="D128" s="194"/>
      <c r="E128" s="195"/>
      <c r="F128" s="3"/>
      <c r="G128" s="4"/>
      <c r="H128" s="2"/>
      <c r="I128" s="5">
        <f t="shared" si="102"/>
        <v>0</v>
      </c>
      <c r="J128" s="6"/>
      <c r="K128" s="91">
        <f t="shared" si="96"/>
        <v>0</v>
      </c>
      <c r="L128" s="92">
        <f t="shared" si="103"/>
        <v>0</v>
      </c>
      <c r="M128" s="93">
        <v>0.26150000000000001</v>
      </c>
      <c r="N128" s="7">
        <f t="shared" si="97"/>
        <v>0</v>
      </c>
      <c r="O128" s="8"/>
      <c r="P128" s="9"/>
      <c r="Q128" s="8"/>
      <c r="R128" s="9"/>
      <c r="S128" s="8"/>
      <c r="T128" s="7">
        <f t="shared" si="98"/>
        <v>0</v>
      </c>
      <c r="U128" s="7">
        <f t="shared" si="99"/>
        <v>0</v>
      </c>
      <c r="V128" s="7">
        <f t="shared" si="100"/>
        <v>0</v>
      </c>
      <c r="W128" s="11">
        <f t="shared" si="101"/>
        <v>0</v>
      </c>
    </row>
    <row r="129" spans="1:23" x14ac:dyDescent="0.25">
      <c r="A129" s="226"/>
      <c r="B129" s="229"/>
      <c r="C129" s="233"/>
      <c r="D129" s="194"/>
      <c r="E129" s="195"/>
      <c r="F129" s="3"/>
      <c r="G129" s="4"/>
      <c r="H129" s="2"/>
      <c r="I129" s="5">
        <f t="shared" si="102"/>
        <v>0</v>
      </c>
      <c r="J129" s="6"/>
      <c r="K129" s="91">
        <f t="shared" si="96"/>
        <v>0</v>
      </c>
      <c r="L129" s="92">
        <f t="shared" si="103"/>
        <v>0</v>
      </c>
      <c r="M129" s="93">
        <v>0.26150000000000001</v>
      </c>
      <c r="N129" s="7">
        <f t="shared" si="97"/>
        <v>0</v>
      </c>
      <c r="O129" s="8"/>
      <c r="P129" s="9"/>
      <c r="Q129" s="8"/>
      <c r="R129" s="9"/>
      <c r="S129" s="8"/>
      <c r="T129" s="7">
        <f t="shared" si="98"/>
        <v>0</v>
      </c>
      <c r="U129" s="7">
        <f t="shared" si="99"/>
        <v>0</v>
      </c>
      <c r="V129" s="7">
        <f t="shared" si="100"/>
        <v>0</v>
      </c>
      <c r="W129" s="11">
        <f t="shared" si="101"/>
        <v>0</v>
      </c>
    </row>
    <row r="130" spans="1:23" x14ac:dyDescent="0.25">
      <c r="A130" s="227"/>
      <c r="B130" s="231"/>
      <c r="C130" s="234"/>
      <c r="D130" s="194"/>
      <c r="E130" s="195"/>
      <c r="F130" s="3"/>
      <c r="G130" s="4"/>
      <c r="H130" s="2"/>
      <c r="I130" s="5">
        <f t="shared" si="102"/>
        <v>0</v>
      </c>
      <c r="J130" s="6"/>
      <c r="K130" s="91">
        <f t="shared" si="96"/>
        <v>0</v>
      </c>
      <c r="L130" s="92">
        <f t="shared" si="103"/>
        <v>0</v>
      </c>
      <c r="M130" s="93">
        <v>0.26150000000000001</v>
      </c>
      <c r="N130" s="7">
        <f t="shared" si="97"/>
        <v>0</v>
      </c>
      <c r="O130" s="8"/>
      <c r="P130" s="9"/>
      <c r="Q130" s="8"/>
      <c r="R130" s="9"/>
      <c r="S130" s="8"/>
      <c r="T130" s="7">
        <f t="shared" si="98"/>
        <v>0</v>
      </c>
      <c r="U130" s="7">
        <f t="shared" si="99"/>
        <v>0</v>
      </c>
      <c r="V130" s="7">
        <f t="shared" si="100"/>
        <v>0</v>
      </c>
      <c r="W130" s="11">
        <f t="shared" si="101"/>
        <v>0</v>
      </c>
    </row>
    <row r="131" spans="1:23" s="98" customFormat="1" x14ac:dyDescent="0.25">
      <c r="A131" s="235" t="s">
        <v>114</v>
      </c>
      <c r="B131" s="236"/>
      <c r="C131" s="236"/>
      <c r="D131" s="237"/>
      <c r="E131" s="236"/>
      <c r="F131" s="236"/>
      <c r="G131" s="236"/>
      <c r="H131" s="236"/>
      <c r="I131" s="236"/>
      <c r="J131" s="236"/>
      <c r="K131" s="238"/>
      <c r="L131" s="95">
        <f>SUM(L124:L130)</f>
        <v>0</v>
      </c>
      <c r="M131" s="96"/>
      <c r="N131" s="27">
        <f>SUM(N124:N130)</f>
        <v>0</v>
      </c>
      <c r="O131" s="29">
        <f>SUM(O124:O130)</f>
        <v>0</v>
      </c>
      <c r="P131" s="97"/>
      <c r="Q131" s="29">
        <f>SUM(Q124:Q130)</f>
        <v>0</v>
      </c>
      <c r="R131" s="97"/>
      <c r="S131" s="29">
        <f>SUM(S124:S130)</f>
        <v>0</v>
      </c>
      <c r="T131" s="27">
        <f>SUM(T124:T130)</f>
        <v>0</v>
      </c>
      <c r="U131" s="27">
        <f>SUM(U124:U130)</f>
        <v>0</v>
      </c>
      <c r="V131" s="27">
        <f>SUM(V124:V130)</f>
        <v>0</v>
      </c>
      <c r="W131" s="28">
        <f>SUM(W124:W130)</f>
        <v>0</v>
      </c>
    </row>
    <row r="132" spans="1:23" s="52" customFormat="1" ht="5.0999999999999996" customHeight="1" x14ac:dyDescent="0.25">
      <c r="A132" s="86"/>
      <c r="B132" s="86"/>
      <c r="C132" s="86"/>
      <c r="D132" s="132"/>
      <c r="E132" s="23"/>
      <c r="F132" s="87"/>
      <c r="G132" s="88"/>
      <c r="H132" s="88"/>
      <c r="I132" s="23"/>
      <c r="J132" s="24"/>
      <c r="K132" s="24"/>
      <c r="L132" s="24"/>
      <c r="M132" s="89"/>
      <c r="N132" s="24"/>
      <c r="O132" s="25"/>
      <c r="P132" s="90"/>
      <c r="Q132" s="25"/>
      <c r="R132" s="90"/>
      <c r="S132" s="25"/>
      <c r="T132" s="24"/>
      <c r="U132" s="24"/>
      <c r="V132" s="24"/>
      <c r="W132" s="26"/>
    </row>
    <row r="133" spans="1:23" x14ac:dyDescent="0.25">
      <c r="A133" s="225"/>
      <c r="B133" s="228"/>
      <c r="C133" s="232"/>
      <c r="D133" s="194"/>
      <c r="E133" s="195"/>
      <c r="F133" s="3"/>
      <c r="G133" s="4"/>
      <c r="H133" s="4"/>
      <c r="I133" s="5">
        <f>IF(H133="t",G133-F133+1,ROUND((G133-F133)/30.4,0))</f>
        <v>0</v>
      </c>
      <c r="J133" s="6"/>
      <c r="K133" s="91">
        <f t="shared" ref="K133:K139" si="104">J133/30</f>
        <v>0</v>
      </c>
      <c r="L133" s="92">
        <f>IF(H133="t",J133/30*I133,J133*I133)</f>
        <v>0</v>
      </c>
      <c r="M133" s="93">
        <v>0.26150000000000001</v>
      </c>
      <c r="N133" s="7">
        <f t="shared" ref="N133:N139" si="105">L133*M133</f>
        <v>0</v>
      </c>
      <c r="O133" s="8"/>
      <c r="P133" s="9"/>
      <c r="Q133" s="8"/>
      <c r="R133" s="9"/>
      <c r="S133" s="8"/>
      <c r="T133" s="7">
        <f t="shared" ref="T133:T139" si="106">(O133+Q133)*K133</f>
        <v>0</v>
      </c>
      <c r="U133" s="7">
        <f t="shared" ref="U133:U139" si="107">S133*K133</f>
        <v>0</v>
      </c>
      <c r="V133" s="7">
        <f t="shared" ref="V133:V139" si="108">(O133*P133)+(Q133*R133)</f>
        <v>0</v>
      </c>
      <c r="W133" s="11">
        <f t="shared" ref="W133:W139" si="109">L133+N133-T133-U133+V133</f>
        <v>0</v>
      </c>
    </row>
    <row r="134" spans="1:23" x14ac:dyDescent="0.25">
      <c r="A134" s="226"/>
      <c r="B134" s="229"/>
      <c r="C134" s="233"/>
      <c r="D134" s="194"/>
      <c r="E134" s="195"/>
      <c r="F134" s="3"/>
      <c r="G134" s="4"/>
      <c r="H134" s="4"/>
      <c r="I134" s="5">
        <f t="shared" ref="I134:I139" si="110">IF(H134="t",G134-F134+1,ROUND((G134-F134)/30.4,0))</f>
        <v>0</v>
      </c>
      <c r="J134" s="6"/>
      <c r="K134" s="91">
        <f t="shared" si="104"/>
        <v>0</v>
      </c>
      <c r="L134" s="92">
        <f t="shared" ref="L134:L139" si="111">IF(H134="t",J134/30*I134,J134*I134)</f>
        <v>0</v>
      </c>
      <c r="M134" s="93">
        <v>0.26150000000000001</v>
      </c>
      <c r="N134" s="7">
        <f t="shared" si="105"/>
        <v>0</v>
      </c>
      <c r="O134" s="8"/>
      <c r="P134" s="9"/>
      <c r="Q134" s="8"/>
      <c r="R134" s="9"/>
      <c r="S134" s="8"/>
      <c r="T134" s="7">
        <f t="shared" si="106"/>
        <v>0</v>
      </c>
      <c r="U134" s="7">
        <f t="shared" si="107"/>
        <v>0</v>
      </c>
      <c r="V134" s="7">
        <f t="shared" si="108"/>
        <v>0</v>
      </c>
      <c r="W134" s="11">
        <f t="shared" si="109"/>
        <v>0</v>
      </c>
    </row>
    <row r="135" spans="1:23" x14ac:dyDescent="0.25">
      <c r="A135" s="226"/>
      <c r="B135" s="229"/>
      <c r="C135" s="233"/>
      <c r="D135" s="194"/>
      <c r="E135" s="195"/>
      <c r="F135" s="3"/>
      <c r="G135" s="4"/>
      <c r="H135" s="4"/>
      <c r="I135" s="5">
        <f t="shared" si="110"/>
        <v>0</v>
      </c>
      <c r="J135" s="6"/>
      <c r="K135" s="91">
        <f t="shared" si="104"/>
        <v>0</v>
      </c>
      <c r="L135" s="92">
        <f t="shared" si="111"/>
        <v>0</v>
      </c>
      <c r="M135" s="93">
        <v>0.26150000000000001</v>
      </c>
      <c r="N135" s="7">
        <f t="shared" si="105"/>
        <v>0</v>
      </c>
      <c r="O135" s="8"/>
      <c r="P135" s="9"/>
      <c r="Q135" s="8"/>
      <c r="R135" s="9"/>
      <c r="S135" s="8"/>
      <c r="T135" s="7">
        <f t="shared" si="106"/>
        <v>0</v>
      </c>
      <c r="U135" s="7">
        <f t="shared" si="107"/>
        <v>0</v>
      </c>
      <c r="V135" s="7">
        <f t="shared" si="108"/>
        <v>0</v>
      </c>
      <c r="W135" s="11">
        <f t="shared" si="109"/>
        <v>0</v>
      </c>
    </row>
    <row r="136" spans="1:23" x14ac:dyDescent="0.25">
      <c r="A136" s="226"/>
      <c r="B136" s="229"/>
      <c r="C136" s="233"/>
      <c r="D136" s="194"/>
      <c r="E136" s="195"/>
      <c r="F136" s="3"/>
      <c r="G136" s="4"/>
      <c r="H136" s="2"/>
      <c r="I136" s="5">
        <f t="shared" si="110"/>
        <v>0</v>
      </c>
      <c r="J136" s="6"/>
      <c r="K136" s="91">
        <f t="shared" si="104"/>
        <v>0</v>
      </c>
      <c r="L136" s="92">
        <f t="shared" si="111"/>
        <v>0</v>
      </c>
      <c r="M136" s="93">
        <v>0.26150000000000001</v>
      </c>
      <c r="N136" s="7">
        <f t="shared" si="105"/>
        <v>0</v>
      </c>
      <c r="O136" s="8"/>
      <c r="P136" s="9"/>
      <c r="Q136" s="8"/>
      <c r="R136" s="9"/>
      <c r="S136" s="8"/>
      <c r="T136" s="7">
        <f t="shared" si="106"/>
        <v>0</v>
      </c>
      <c r="U136" s="7">
        <f t="shared" si="107"/>
        <v>0</v>
      </c>
      <c r="V136" s="7">
        <f t="shared" si="108"/>
        <v>0</v>
      </c>
      <c r="W136" s="11">
        <f t="shared" si="109"/>
        <v>0</v>
      </c>
    </row>
    <row r="137" spans="1:23" x14ac:dyDescent="0.25">
      <c r="A137" s="226"/>
      <c r="B137" s="230"/>
      <c r="C137" s="233"/>
      <c r="D137" s="194"/>
      <c r="E137" s="195"/>
      <c r="F137" s="3"/>
      <c r="G137" s="4"/>
      <c r="H137" s="4"/>
      <c r="I137" s="5">
        <f t="shared" si="110"/>
        <v>0</v>
      </c>
      <c r="J137" s="6"/>
      <c r="K137" s="91">
        <f t="shared" si="104"/>
        <v>0</v>
      </c>
      <c r="L137" s="92">
        <f t="shared" si="111"/>
        <v>0</v>
      </c>
      <c r="M137" s="93">
        <v>0.26150000000000001</v>
      </c>
      <c r="N137" s="7">
        <f t="shared" si="105"/>
        <v>0</v>
      </c>
      <c r="O137" s="8"/>
      <c r="P137" s="9"/>
      <c r="Q137" s="8"/>
      <c r="R137" s="9"/>
      <c r="S137" s="8"/>
      <c r="T137" s="7">
        <f t="shared" si="106"/>
        <v>0</v>
      </c>
      <c r="U137" s="7">
        <f t="shared" si="107"/>
        <v>0</v>
      </c>
      <c r="V137" s="7">
        <f t="shared" si="108"/>
        <v>0</v>
      </c>
      <c r="W137" s="11">
        <f t="shared" si="109"/>
        <v>0</v>
      </c>
    </row>
    <row r="138" spans="1:23" x14ac:dyDescent="0.25">
      <c r="A138" s="226"/>
      <c r="B138" s="229"/>
      <c r="C138" s="233"/>
      <c r="D138" s="194"/>
      <c r="E138" s="195"/>
      <c r="F138" s="3"/>
      <c r="G138" s="4"/>
      <c r="H138" s="2"/>
      <c r="I138" s="5">
        <f t="shared" si="110"/>
        <v>0</v>
      </c>
      <c r="J138" s="6"/>
      <c r="K138" s="91">
        <f t="shared" si="104"/>
        <v>0</v>
      </c>
      <c r="L138" s="92">
        <f t="shared" si="111"/>
        <v>0</v>
      </c>
      <c r="M138" s="93">
        <v>0.26150000000000001</v>
      </c>
      <c r="N138" s="7">
        <f t="shared" si="105"/>
        <v>0</v>
      </c>
      <c r="O138" s="8"/>
      <c r="P138" s="9"/>
      <c r="Q138" s="8"/>
      <c r="R138" s="9"/>
      <c r="S138" s="8"/>
      <c r="T138" s="7">
        <f t="shared" si="106"/>
        <v>0</v>
      </c>
      <c r="U138" s="7">
        <f t="shared" si="107"/>
        <v>0</v>
      </c>
      <c r="V138" s="7">
        <f t="shared" si="108"/>
        <v>0</v>
      </c>
      <c r="W138" s="11">
        <f t="shared" si="109"/>
        <v>0</v>
      </c>
    </row>
    <row r="139" spans="1:23" x14ac:dyDescent="0.25">
      <c r="A139" s="227"/>
      <c r="B139" s="231"/>
      <c r="C139" s="234"/>
      <c r="D139" s="194"/>
      <c r="E139" s="195"/>
      <c r="F139" s="3"/>
      <c r="G139" s="4"/>
      <c r="H139" s="2"/>
      <c r="I139" s="5">
        <f t="shared" si="110"/>
        <v>0</v>
      </c>
      <c r="J139" s="6"/>
      <c r="K139" s="91">
        <f t="shared" si="104"/>
        <v>0</v>
      </c>
      <c r="L139" s="92">
        <f t="shared" si="111"/>
        <v>0</v>
      </c>
      <c r="M139" s="93">
        <v>0.26150000000000001</v>
      </c>
      <c r="N139" s="7">
        <f t="shared" si="105"/>
        <v>0</v>
      </c>
      <c r="O139" s="8"/>
      <c r="P139" s="9"/>
      <c r="Q139" s="8"/>
      <c r="R139" s="9"/>
      <c r="S139" s="8"/>
      <c r="T139" s="7">
        <f t="shared" si="106"/>
        <v>0</v>
      </c>
      <c r="U139" s="7">
        <f t="shared" si="107"/>
        <v>0</v>
      </c>
      <c r="V139" s="7">
        <f t="shared" si="108"/>
        <v>0</v>
      </c>
      <c r="W139" s="11">
        <f t="shared" si="109"/>
        <v>0</v>
      </c>
    </row>
    <row r="140" spans="1:23" s="98" customFormat="1" x14ac:dyDescent="0.25">
      <c r="A140" s="235" t="s">
        <v>114</v>
      </c>
      <c r="B140" s="236"/>
      <c r="C140" s="236"/>
      <c r="D140" s="237"/>
      <c r="E140" s="236"/>
      <c r="F140" s="236"/>
      <c r="G140" s="236"/>
      <c r="H140" s="236"/>
      <c r="I140" s="236"/>
      <c r="J140" s="236"/>
      <c r="K140" s="238"/>
      <c r="L140" s="95">
        <f>SUM(L133:L139)</f>
        <v>0</v>
      </c>
      <c r="M140" s="96"/>
      <c r="N140" s="27">
        <f>SUM(N133:N139)</f>
        <v>0</v>
      </c>
      <c r="O140" s="29">
        <f>SUM(O133:O139)</f>
        <v>0</v>
      </c>
      <c r="P140" s="97"/>
      <c r="Q140" s="29">
        <f>SUM(Q133:Q139)</f>
        <v>0</v>
      </c>
      <c r="R140" s="97"/>
      <c r="S140" s="29">
        <f>SUM(S133:S139)</f>
        <v>0</v>
      </c>
      <c r="T140" s="27">
        <f>SUM(T133:T139)</f>
        <v>0</v>
      </c>
      <c r="U140" s="27">
        <f>SUM(U133:U139)</f>
        <v>0</v>
      </c>
      <c r="V140" s="27">
        <f>SUM(V133:V139)</f>
        <v>0</v>
      </c>
      <c r="W140" s="28">
        <f>SUM(W133:W139)</f>
        <v>0</v>
      </c>
    </row>
    <row r="141" spans="1:23" s="52" customFormat="1" ht="5.0999999999999996" customHeight="1" x14ac:dyDescent="0.25">
      <c r="A141" s="86"/>
      <c r="B141" s="86"/>
      <c r="C141" s="86"/>
      <c r="D141" s="132"/>
      <c r="E141" s="23"/>
      <c r="F141" s="87"/>
      <c r="G141" s="88"/>
      <c r="H141" s="88"/>
      <c r="I141" s="23"/>
      <c r="J141" s="24"/>
      <c r="K141" s="24"/>
      <c r="L141" s="24"/>
      <c r="M141" s="89"/>
      <c r="N141" s="24"/>
      <c r="O141" s="25"/>
      <c r="P141" s="90"/>
      <c r="Q141" s="25"/>
      <c r="R141" s="90"/>
      <c r="S141" s="25"/>
      <c r="T141" s="24"/>
      <c r="U141" s="24"/>
      <c r="V141" s="24"/>
      <c r="W141" s="26"/>
    </row>
    <row r="142" spans="1:23" x14ac:dyDescent="0.25">
      <c r="A142" s="225"/>
      <c r="B142" s="228"/>
      <c r="C142" s="232"/>
      <c r="D142" s="194"/>
      <c r="E142" s="195"/>
      <c r="F142" s="3"/>
      <c r="G142" s="4"/>
      <c r="H142" s="4"/>
      <c r="I142" s="5">
        <f>IF(H142="t",G142-F142+1,ROUND((G142-F142)/30.4,0))</f>
        <v>0</v>
      </c>
      <c r="J142" s="6"/>
      <c r="K142" s="91">
        <f t="shared" ref="K142:K148" si="112">J142/30</f>
        <v>0</v>
      </c>
      <c r="L142" s="92">
        <f>IF(H142="t",J142/30*I142,J142*I142)</f>
        <v>0</v>
      </c>
      <c r="M142" s="93">
        <v>0.26150000000000001</v>
      </c>
      <c r="N142" s="7">
        <f t="shared" ref="N142:N148" si="113">L142*M142</f>
        <v>0</v>
      </c>
      <c r="O142" s="8"/>
      <c r="P142" s="9"/>
      <c r="Q142" s="8"/>
      <c r="R142" s="9"/>
      <c r="S142" s="8"/>
      <c r="T142" s="7">
        <f t="shared" ref="T142:T148" si="114">(O142+Q142)*K142</f>
        <v>0</v>
      </c>
      <c r="U142" s="7">
        <f t="shared" ref="U142:U148" si="115">S142*K142</f>
        <v>0</v>
      </c>
      <c r="V142" s="7">
        <f t="shared" ref="V142:V148" si="116">(O142*P142)+(Q142*R142)</f>
        <v>0</v>
      </c>
      <c r="W142" s="11">
        <f t="shared" ref="W142:W148" si="117">L142+N142-T142-U142+V142</f>
        <v>0</v>
      </c>
    </row>
    <row r="143" spans="1:23" x14ac:dyDescent="0.25">
      <c r="A143" s="226"/>
      <c r="B143" s="229"/>
      <c r="C143" s="233"/>
      <c r="D143" s="194"/>
      <c r="E143" s="195"/>
      <c r="F143" s="3"/>
      <c r="G143" s="4"/>
      <c r="H143" s="4"/>
      <c r="I143" s="5">
        <f t="shared" ref="I143:I148" si="118">IF(H143="t",G143-F143+1,ROUND((G143-F143)/30.4,0))</f>
        <v>0</v>
      </c>
      <c r="J143" s="6"/>
      <c r="K143" s="91">
        <f t="shared" si="112"/>
        <v>0</v>
      </c>
      <c r="L143" s="92">
        <f t="shared" ref="L143:L148" si="119">IF(H143="t",J143/30*I143,J143*I143)</f>
        <v>0</v>
      </c>
      <c r="M143" s="93">
        <v>0.26150000000000001</v>
      </c>
      <c r="N143" s="7">
        <f t="shared" si="113"/>
        <v>0</v>
      </c>
      <c r="O143" s="8"/>
      <c r="P143" s="9"/>
      <c r="Q143" s="8"/>
      <c r="R143" s="9"/>
      <c r="S143" s="8"/>
      <c r="T143" s="7">
        <f t="shared" si="114"/>
        <v>0</v>
      </c>
      <c r="U143" s="7">
        <f t="shared" si="115"/>
        <v>0</v>
      </c>
      <c r="V143" s="7">
        <f t="shared" si="116"/>
        <v>0</v>
      </c>
      <c r="W143" s="11">
        <f t="shared" si="117"/>
        <v>0</v>
      </c>
    </row>
    <row r="144" spans="1:23" x14ac:dyDescent="0.25">
      <c r="A144" s="226"/>
      <c r="B144" s="230"/>
      <c r="C144" s="233"/>
      <c r="D144" s="194"/>
      <c r="E144" s="195"/>
      <c r="F144" s="3"/>
      <c r="G144" s="4"/>
      <c r="H144" s="4"/>
      <c r="I144" s="5">
        <f t="shared" si="118"/>
        <v>0</v>
      </c>
      <c r="J144" s="6"/>
      <c r="K144" s="91">
        <f t="shared" si="112"/>
        <v>0</v>
      </c>
      <c r="L144" s="92">
        <f t="shared" si="119"/>
        <v>0</v>
      </c>
      <c r="M144" s="93">
        <v>0.26150000000000001</v>
      </c>
      <c r="N144" s="7">
        <f t="shared" si="113"/>
        <v>0</v>
      </c>
      <c r="O144" s="8"/>
      <c r="P144" s="9"/>
      <c r="Q144" s="8"/>
      <c r="R144" s="9"/>
      <c r="S144" s="8"/>
      <c r="T144" s="7">
        <f t="shared" si="114"/>
        <v>0</v>
      </c>
      <c r="U144" s="7">
        <f t="shared" si="115"/>
        <v>0</v>
      </c>
      <c r="V144" s="7">
        <f t="shared" si="116"/>
        <v>0</v>
      </c>
      <c r="W144" s="11">
        <f t="shared" si="117"/>
        <v>0</v>
      </c>
    </row>
    <row r="145" spans="1:23" x14ac:dyDescent="0.25">
      <c r="A145" s="226"/>
      <c r="B145" s="229"/>
      <c r="C145" s="233"/>
      <c r="D145" s="194"/>
      <c r="E145" s="195"/>
      <c r="F145" s="3"/>
      <c r="G145" s="4"/>
      <c r="H145" s="4"/>
      <c r="I145" s="5">
        <f t="shared" si="118"/>
        <v>0</v>
      </c>
      <c r="J145" s="6"/>
      <c r="K145" s="91">
        <f t="shared" si="112"/>
        <v>0</v>
      </c>
      <c r="L145" s="92">
        <f t="shared" si="119"/>
        <v>0</v>
      </c>
      <c r="M145" s="93">
        <v>0.26150000000000001</v>
      </c>
      <c r="N145" s="7">
        <f t="shared" si="113"/>
        <v>0</v>
      </c>
      <c r="O145" s="8"/>
      <c r="P145" s="9"/>
      <c r="Q145" s="8"/>
      <c r="R145" s="9"/>
      <c r="S145" s="8"/>
      <c r="T145" s="7">
        <f t="shared" si="114"/>
        <v>0</v>
      </c>
      <c r="U145" s="7">
        <f t="shared" si="115"/>
        <v>0</v>
      </c>
      <c r="V145" s="7">
        <f t="shared" si="116"/>
        <v>0</v>
      </c>
      <c r="W145" s="11">
        <f t="shared" si="117"/>
        <v>0</v>
      </c>
    </row>
    <row r="146" spans="1:23" x14ac:dyDescent="0.25">
      <c r="A146" s="226"/>
      <c r="B146" s="229"/>
      <c r="C146" s="233"/>
      <c r="D146" s="194"/>
      <c r="E146" s="195"/>
      <c r="F146" s="3"/>
      <c r="G146" s="4"/>
      <c r="H146" s="2"/>
      <c r="I146" s="5">
        <f t="shared" si="118"/>
        <v>0</v>
      </c>
      <c r="J146" s="6"/>
      <c r="K146" s="91">
        <f t="shared" si="112"/>
        <v>0</v>
      </c>
      <c r="L146" s="92">
        <f t="shared" si="119"/>
        <v>0</v>
      </c>
      <c r="M146" s="93">
        <v>0.26150000000000001</v>
      </c>
      <c r="N146" s="7">
        <f t="shared" si="113"/>
        <v>0</v>
      </c>
      <c r="O146" s="8"/>
      <c r="P146" s="9"/>
      <c r="Q146" s="8"/>
      <c r="R146" s="9"/>
      <c r="S146" s="8"/>
      <c r="T146" s="7">
        <f t="shared" si="114"/>
        <v>0</v>
      </c>
      <c r="U146" s="7">
        <f t="shared" si="115"/>
        <v>0</v>
      </c>
      <c r="V146" s="7">
        <f t="shared" si="116"/>
        <v>0</v>
      </c>
      <c r="W146" s="11">
        <f t="shared" si="117"/>
        <v>0</v>
      </c>
    </row>
    <row r="147" spans="1:23" x14ac:dyDescent="0.25">
      <c r="A147" s="226"/>
      <c r="B147" s="229"/>
      <c r="C147" s="233"/>
      <c r="D147" s="194"/>
      <c r="E147" s="195"/>
      <c r="F147" s="3"/>
      <c r="G147" s="4"/>
      <c r="H147" s="2"/>
      <c r="I147" s="5">
        <f t="shared" si="118"/>
        <v>0</v>
      </c>
      <c r="J147" s="6"/>
      <c r="K147" s="91">
        <f t="shared" si="112"/>
        <v>0</v>
      </c>
      <c r="L147" s="92">
        <f t="shared" si="119"/>
        <v>0</v>
      </c>
      <c r="M147" s="93">
        <v>0.26150000000000001</v>
      </c>
      <c r="N147" s="7">
        <f t="shared" si="113"/>
        <v>0</v>
      </c>
      <c r="O147" s="8"/>
      <c r="P147" s="9"/>
      <c r="Q147" s="8"/>
      <c r="R147" s="9"/>
      <c r="S147" s="8"/>
      <c r="T147" s="7">
        <f t="shared" si="114"/>
        <v>0</v>
      </c>
      <c r="U147" s="7">
        <f t="shared" si="115"/>
        <v>0</v>
      </c>
      <c r="V147" s="7">
        <f t="shared" si="116"/>
        <v>0</v>
      </c>
      <c r="W147" s="11">
        <f t="shared" si="117"/>
        <v>0</v>
      </c>
    </row>
    <row r="148" spans="1:23" x14ac:dyDescent="0.25">
      <c r="A148" s="227"/>
      <c r="B148" s="231"/>
      <c r="C148" s="234"/>
      <c r="D148" s="194"/>
      <c r="E148" s="195"/>
      <c r="F148" s="3"/>
      <c r="G148" s="4"/>
      <c r="H148" s="2"/>
      <c r="I148" s="5">
        <f t="shared" si="118"/>
        <v>0</v>
      </c>
      <c r="J148" s="6"/>
      <c r="K148" s="91">
        <f t="shared" si="112"/>
        <v>0</v>
      </c>
      <c r="L148" s="92">
        <f t="shared" si="119"/>
        <v>0</v>
      </c>
      <c r="M148" s="93">
        <v>0.26150000000000001</v>
      </c>
      <c r="N148" s="7">
        <f t="shared" si="113"/>
        <v>0</v>
      </c>
      <c r="O148" s="8"/>
      <c r="P148" s="9"/>
      <c r="Q148" s="8"/>
      <c r="R148" s="9"/>
      <c r="S148" s="8"/>
      <c r="T148" s="7">
        <f t="shared" si="114"/>
        <v>0</v>
      </c>
      <c r="U148" s="7">
        <f t="shared" si="115"/>
        <v>0</v>
      </c>
      <c r="V148" s="7">
        <f t="shared" si="116"/>
        <v>0</v>
      </c>
      <c r="W148" s="11">
        <f t="shared" si="117"/>
        <v>0</v>
      </c>
    </row>
    <row r="149" spans="1:23" s="98" customFormat="1" x14ac:dyDescent="0.25">
      <c r="A149" s="235" t="s">
        <v>114</v>
      </c>
      <c r="B149" s="236"/>
      <c r="C149" s="236"/>
      <c r="D149" s="237"/>
      <c r="E149" s="236"/>
      <c r="F149" s="236"/>
      <c r="G149" s="236"/>
      <c r="H149" s="236"/>
      <c r="I149" s="236"/>
      <c r="J149" s="236"/>
      <c r="K149" s="238"/>
      <c r="L149" s="95">
        <f>SUM(L142:L148)</f>
        <v>0</v>
      </c>
      <c r="M149" s="96"/>
      <c r="N149" s="27">
        <f>SUM(N142:N148)</f>
        <v>0</v>
      </c>
      <c r="O149" s="29">
        <f>SUM(O142:O148)</f>
        <v>0</v>
      </c>
      <c r="P149" s="97"/>
      <c r="Q149" s="29">
        <f>SUM(Q142:Q148)</f>
        <v>0</v>
      </c>
      <c r="R149" s="97"/>
      <c r="S149" s="29">
        <f>SUM(S142:S148)</f>
        <v>0</v>
      </c>
      <c r="T149" s="27">
        <f>SUM(T142:T148)</f>
        <v>0</v>
      </c>
      <c r="U149" s="27">
        <f>SUM(U142:U148)</f>
        <v>0</v>
      </c>
      <c r="V149" s="27">
        <f>SUM(V142:V148)</f>
        <v>0</v>
      </c>
      <c r="W149" s="28">
        <f>SUM(W142:W148)</f>
        <v>0</v>
      </c>
    </row>
    <row r="150" spans="1:23" s="52" customFormat="1" ht="5.0999999999999996" customHeight="1" x14ac:dyDescent="0.25">
      <c r="A150" s="86"/>
      <c r="B150" s="86"/>
      <c r="C150" s="86"/>
      <c r="D150" s="132"/>
      <c r="E150" s="23"/>
      <c r="F150" s="87"/>
      <c r="G150" s="88"/>
      <c r="H150" s="88"/>
      <c r="I150" s="23"/>
      <c r="J150" s="24"/>
      <c r="K150" s="24"/>
      <c r="L150" s="24"/>
      <c r="M150" s="89"/>
      <c r="N150" s="24"/>
      <c r="O150" s="25"/>
      <c r="P150" s="90"/>
      <c r="Q150" s="25"/>
      <c r="R150" s="90"/>
      <c r="S150" s="25"/>
      <c r="T150" s="24"/>
      <c r="U150" s="24"/>
      <c r="V150" s="24"/>
      <c r="W150" s="26"/>
    </row>
    <row r="151" spans="1:23" x14ac:dyDescent="0.25">
      <c r="A151" s="225"/>
      <c r="B151" s="228"/>
      <c r="C151" s="232"/>
      <c r="D151" s="194"/>
      <c r="E151" s="195"/>
      <c r="F151" s="3"/>
      <c r="G151" s="4"/>
      <c r="H151" s="4"/>
      <c r="I151" s="5">
        <f>IF(H151="t",G151-F151+1,ROUND((G151-F151)/30.4,0))</f>
        <v>0</v>
      </c>
      <c r="J151" s="6"/>
      <c r="K151" s="91">
        <f t="shared" ref="K151:K157" si="120">J151/30</f>
        <v>0</v>
      </c>
      <c r="L151" s="92">
        <f>IF(H151="t",J151/30*I151,J151*I151)</f>
        <v>0</v>
      </c>
      <c r="M151" s="93">
        <v>0.26150000000000001</v>
      </c>
      <c r="N151" s="7">
        <f t="shared" ref="N151:N157" si="121">L151*M151</f>
        <v>0</v>
      </c>
      <c r="O151" s="8"/>
      <c r="P151" s="9"/>
      <c r="Q151" s="8"/>
      <c r="R151" s="9"/>
      <c r="S151" s="8"/>
      <c r="T151" s="7">
        <f t="shared" ref="T151:T157" si="122">(O151+Q151)*K151</f>
        <v>0</v>
      </c>
      <c r="U151" s="7">
        <f t="shared" ref="U151:U157" si="123">S151*K151</f>
        <v>0</v>
      </c>
      <c r="V151" s="7">
        <f t="shared" ref="V151:V157" si="124">(O151*P151)+(Q151*R151)</f>
        <v>0</v>
      </c>
      <c r="W151" s="11">
        <f t="shared" ref="W151:W157" si="125">L151+N151-T151-U151+V151</f>
        <v>0</v>
      </c>
    </row>
    <row r="152" spans="1:23" x14ac:dyDescent="0.25">
      <c r="A152" s="226"/>
      <c r="B152" s="229"/>
      <c r="C152" s="233"/>
      <c r="D152" s="194"/>
      <c r="E152" s="195"/>
      <c r="F152" s="3"/>
      <c r="G152" s="4"/>
      <c r="H152" s="4"/>
      <c r="I152" s="5">
        <f t="shared" ref="I152:I157" si="126">IF(H152="t",G152-F152+1,ROUND((G152-F152)/30.4,0))</f>
        <v>0</v>
      </c>
      <c r="J152" s="6"/>
      <c r="K152" s="91">
        <f t="shared" si="120"/>
        <v>0</v>
      </c>
      <c r="L152" s="92">
        <f t="shared" ref="L152:L157" si="127">IF(H152="t",J152/30*I152,J152*I152)</f>
        <v>0</v>
      </c>
      <c r="M152" s="93">
        <v>0.26150000000000001</v>
      </c>
      <c r="N152" s="7">
        <f t="shared" si="121"/>
        <v>0</v>
      </c>
      <c r="O152" s="8"/>
      <c r="P152" s="9"/>
      <c r="Q152" s="8"/>
      <c r="R152" s="9"/>
      <c r="S152" s="8"/>
      <c r="T152" s="7">
        <f t="shared" si="122"/>
        <v>0</v>
      </c>
      <c r="U152" s="7">
        <f t="shared" si="123"/>
        <v>0</v>
      </c>
      <c r="V152" s="7">
        <f t="shared" si="124"/>
        <v>0</v>
      </c>
      <c r="W152" s="11">
        <f t="shared" si="125"/>
        <v>0</v>
      </c>
    </row>
    <row r="153" spans="1:23" x14ac:dyDescent="0.25">
      <c r="A153" s="226"/>
      <c r="B153" s="229"/>
      <c r="C153" s="233"/>
      <c r="D153" s="194"/>
      <c r="E153" s="195"/>
      <c r="F153" s="3"/>
      <c r="G153" s="4"/>
      <c r="H153" s="4"/>
      <c r="I153" s="5">
        <f t="shared" si="126"/>
        <v>0</v>
      </c>
      <c r="J153" s="6"/>
      <c r="K153" s="91">
        <f t="shared" si="120"/>
        <v>0</v>
      </c>
      <c r="L153" s="92">
        <f t="shared" si="127"/>
        <v>0</v>
      </c>
      <c r="M153" s="93">
        <v>0.26150000000000001</v>
      </c>
      <c r="N153" s="7">
        <f t="shared" si="121"/>
        <v>0</v>
      </c>
      <c r="O153" s="8"/>
      <c r="P153" s="9"/>
      <c r="Q153" s="8"/>
      <c r="R153" s="9"/>
      <c r="S153" s="8"/>
      <c r="T153" s="7">
        <f t="shared" si="122"/>
        <v>0</v>
      </c>
      <c r="U153" s="7">
        <f t="shared" si="123"/>
        <v>0</v>
      </c>
      <c r="V153" s="7">
        <f t="shared" si="124"/>
        <v>0</v>
      </c>
      <c r="W153" s="11">
        <f t="shared" si="125"/>
        <v>0</v>
      </c>
    </row>
    <row r="154" spans="1:23" x14ac:dyDescent="0.25">
      <c r="A154" s="226"/>
      <c r="B154" s="229"/>
      <c r="C154" s="233"/>
      <c r="D154" s="194"/>
      <c r="E154" s="195"/>
      <c r="F154" s="3"/>
      <c r="G154" s="4"/>
      <c r="H154" s="2"/>
      <c r="I154" s="5">
        <f t="shared" si="126"/>
        <v>0</v>
      </c>
      <c r="J154" s="6"/>
      <c r="K154" s="91">
        <f t="shared" si="120"/>
        <v>0</v>
      </c>
      <c r="L154" s="92">
        <f t="shared" si="127"/>
        <v>0</v>
      </c>
      <c r="M154" s="93">
        <v>0.26150000000000001</v>
      </c>
      <c r="N154" s="7">
        <f t="shared" si="121"/>
        <v>0</v>
      </c>
      <c r="O154" s="8"/>
      <c r="P154" s="9"/>
      <c r="Q154" s="8"/>
      <c r="R154" s="9"/>
      <c r="S154" s="8"/>
      <c r="T154" s="7">
        <f t="shared" si="122"/>
        <v>0</v>
      </c>
      <c r="U154" s="7">
        <f t="shared" si="123"/>
        <v>0</v>
      </c>
      <c r="V154" s="7">
        <f t="shared" si="124"/>
        <v>0</v>
      </c>
      <c r="W154" s="11">
        <f t="shared" si="125"/>
        <v>0</v>
      </c>
    </row>
    <row r="155" spans="1:23" x14ac:dyDescent="0.25">
      <c r="A155" s="226"/>
      <c r="B155" s="230"/>
      <c r="C155" s="233"/>
      <c r="D155" s="194"/>
      <c r="E155" s="195"/>
      <c r="F155" s="3"/>
      <c r="G155" s="4"/>
      <c r="H155" s="4"/>
      <c r="I155" s="5">
        <f t="shared" si="126"/>
        <v>0</v>
      </c>
      <c r="J155" s="6"/>
      <c r="K155" s="91">
        <f t="shared" si="120"/>
        <v>0</v>
      </c>
      <c r="L155" s="92">
        <f t="shared" si="127"/>
        <v>0</v>
      </c>
      <c r="M155" s="93">
        <v>0.26150000000000001</v>
      </c>
      <c r="N155" s="7">
        <f t="shared" si="121"/>
        <v>0</v>
      </c>
      <c r="O155" s="8"/>
      <c r="P155" s="9"/>
      <c r="Q155" s="8"/>
      <c r="R155" s="9"/>
      <c r="S155" s="8"/>
      <c r="T155" s="7">
        <f t="shared" si="122"/>
        <v>0</v>
      </c>
      <c r="U155" s="7">
        <f t="shared" si="123"/>
        <v>0</v>
      </c>
      <c r="V155" s="7">
        <f t="shared" si="124"/>
        <v>0</v>
      </c>
      <c r="W155" s="11">
        <f t="shared" si="125"/>
        <v>0</v>
      </c>
    </row>
    <row r="156" spans="1:23" x14ac:dyDescent="0.25">
      <c r="A156" s="226"/>
      <c r="B156" s="229"/>
      <c r="C156" s="233"/>
      <c r="D156" s="194"/>
      <c r="E156" s="195"/>
      <c r="F156" s="3"/>
      <c r="G156" s="4"/>
      <c r="H156" s="2"/>
      <c r="I156" s="5">
        <f t="shared" si="126"/>
        <v>0</v>
      </c>
      <c r="J156" s="6"/>
      <c r="K156" s="91">
        <f t="shared" si="120"/>
        <v>0</v>
      </c>
      <c r="L156" s="92">
        <f t="shared" si="127"/>
        <v>0</v>
      </c>
      <c r="M156" s="93">
        <v>0.26150000000000001</v>
      </c>
      <c r="N156" s="7">
        <f t="shared" si="121"/>
        <v>0</v>
      </c>
      <c r="O156" s="8"/>
      <c r="P156" s="9"/>
      <c r="Q156" s="8"/>
      <c r="R156" s="9"/>
      <c r="S156" s="8"/>
      <c r="T156" s="7">
        <f t="shared" si="122"/>
        <v>0</v>
      </c>
      <c r="U156" s="7">
        <f t="shared" si="123"/>
        <v>0</v>
      </c>
      <c r="V156" s="7">
        <f t="shared" si="124"/>
        <v>0</v>
      </c>
      <c r="W156" s="11">
        <f t="shared" si="125"/>
        <v>0</v>
      </c>
    </row>
    <row r="157" spans="1:23" x14ac:dyDescent="0.25">
      <c r="A157" s="227"/>
      <c r="B157" s="231"/>
      <c r="C157" s="234"/>
      <c r="D157" s="194"/>
      <c r="E157" s="195"/>
      <c r="F157" s="3"/>
      <c r="G157" s="4"/>
      <c r="H157" s="2"/>
      <c r="I157" s="5">
        <f t="shared" si="126"/>
        <v>0</v>
      </c>
      <c r="J157" s="6"/>
      <c r="K157" s="91">
        <f t="shared" si="120"/>
        <v>0</v>
      </c>
      <c r="L157" s="92">
        <f t="shared" si="127"/>
        <v>0</v>
      </c>
      <c r="M157" s="93">
        <v>0.26150000000000001</v>
      </c>
      <c r="N157" s="7">
        <f t="shared" si="121"/>
        <v>0</v>
      </c>
      <c r="O157" s="8"/>
      <c r="P157" s="9"/>
      <c r="Q157" s="8"/>
      <c r="R157" s="9"/>
      <c r="S157" s="8"/>
      <c r="T157" s="7">
        <f t="shared" si="122"/>
        <v>0</v>
      </c>
      <c r="U157" s="7">
        <f t="shared" si="123"/>
        <v>0</v>
      </c>
      <c r="V157" s="7">
        <f t="shared" si="124"/>
        <v>0</v>
      </c>
      <c r="W157" s="11">
        <f t="shared" si="125"/>
        <v>0</v>
      </c>
    </row>
    <row r="158" spans="1:23" s="98" customFormat="1" x14ac:dyDescent="0.25">
      <c r="A158" s="235" t="s">
        <v>114</v>
      </c>
      <c r="B158" s="236"/>
      <c r="C158" s="236"/>
      <c r="D158" s="237"/>
      <c r="E158" s="236"/>
      <c r="F158" s="236"/>
      <c r="G158" s="236"/>
      <c r="H158" s="236"/>
      <c r="I158" s="236"/>
      <c r="J158" s="236"/>
      <c r="K158" s="238"/>
      <c r="L158" s="95">
        <f>SUM(L151:L157)</f>
        <v>0</v>
      </c>
      <c r="M158" s="96"/>
      <c r="N158" s="27">
        <f>SUM(N151:N157)</f>
        <v>0</v>
      </c>
      <c r="O158" s="29">
        <f>SUM(O151:O157)</f>
        <v>0</v>
      </c>
      <c r="P158" s="97"/>
      <c r="Q158" s="29">
        <f>SUM(Q151:Q157)</f>
        <v>0</v>
      </c>
      <c r="R158" s="97"/>
      <c r="S158" s="29">
        <f>SUM(S151:S157)</f>
        <v>0</v>
      </c>
      <c r="T158" s="27">
        <f>SUM(T151:T157)</f>
        <v>0</v>
      </c>
      <c r="U158" s="27">
        <f>SUM(U151:U157)</f>
        <v>0</v>
      </c>
      <c r="V158" s="27">
        <f>SUM(V151:V157)</f>
        <v>0</v>
      </c>
      <c r="W158" s="28">
        <f>SUM(W151:W157)</f>
        <v>0</v>
      </c>
    </row>
    <row r="159" spans="1:23" s="52" customFormat="1" ht="5.0999999999999996" customHeight="1" x14ac:dyDescent="0.25">
      <c r="A159" s="86"/>
      <c r="B159" s="86"/>
      <c r="C159" s="86"/>
      <c r="D159" s="132"/>
      <c r="E159" s="23"/>
      <c r="F159" s="87"/>
      <c r="G159" s="88"/>
      <c r="H159" s="88"/>
      <c r="I159" s="23"/>
      <c r="J159" s="24"/>
      <c r="K159" s="24"/>
      <c r="L159" s="24"/>
      <c r="M159" s="89"/>
      <c r="N159" s="24"/>
      <c r="O159" s="25"/>
      <c r="P159" s="90"/>
      <c r="Q159" s="25"/>
      <c r="R159" s="90"/>
      <c r="S159" s="25"/>
      <c r="T159" s="24"/>
      <c r="U159" s="24"/>
      <c r="V159" s="24"/>
      <c r="W159" s="26"/>
    </row>
    <row r="160" spans="1:23" x14ac:dyDescent="0.25">
      <c r="A160" s="225"/>
      <c r="B160" s="228"/>
      <c r="C160" s="232"/>
      <c r="D160" s="194"/>
      <c r="E160" s="195"/>
      <c r="F160" s="3"/>
      <c r="G160" s="4"/>
      <c r="H160" s="4"/>
      <c r="I160" s="5">
        <f>IF(H160="t",G160-F160+1,ROUND((G160-F160)/30.4,0))</f>
        <v>0</v>
      </c>
      <c r="J160" s="6"/>
      <c r="K160" s="91">
        <f t="shared" ref="K160:K166" si="128">J160/30</f>
        <v>0</v>
      </c>
      <c r="L160" s="92">
        <f>IF(H160="t",J160/30*I160,J160*I160)</f>
        <v>0</v>
      </c>
      <c r="M160" s="93">
        <v>0.26150000000000001</v>
      </c>
      <c r="N160" s="7">
        <f t="shared" ref="N160:N166" si="129">L160*M160</f>
        <v>0</v>
      </c>
      <c r="O160" s="8"/>
      <c r="P160" s="9"/>
      <c r="Q160" s="8"/>
      <c r="R160" s="9"/>
      <c r="S160" s="8"/>
      <c r="T160" s="7">
        <f t="shared" ref="T160:T166" si="130">(O160+Q160)*K160</f>
        <v>0</v>
      </c>
      <c r="U160" s="7">
        <f t="shared" ref="U160:U166" si="131">S160*K160</f>
        <v>0</v>
      </c>
      <c r="V160" s="7">
        <f t="shared" ref="V160:V166" si="132">(O160*P160)+(Q160*R160)</f>
        <v>0</v>
      </c>
      <c r="W160" s="11">
        <f t="shared" ref="W160:W166" si="133">L160+N160-T160-U160+V160</f>
        <v>0</v>
      </c>
    </row>
    <row r="161" spans="1:23" x14ac:dyDescent="0.25">
      <c r="A161" s="226"/>
      <c r="B161" s="229"/>
      <c r="C161" s="233"/>
      <c r="D161" s="194"/>
      <c r="E161" s="195"/>
      <c r="F161" s="3"/>
      <c r="G161" s="4"/>
      <c r="H161" s="4"/>
      <c r="I161" s="5">
        <f t="shared" ref="I161:I166" si="134">IF(H161="t",G161-F161+1,ROUND((G161-F161)/30.4,0))</f>
        <v>0</v>
      </c>
      <c r="J161" s="6"/>
      <c r="K161" s="91">
        <f t="shared" si="128"/>
        <v>0</v>
      </c>
      <c r="L161" s="92">
        <f t="shared" ref="L161:L166" si="135">IF(H161="t",J161/30*I161,J161*I161)</f>
        <v>0</v>
      </c>
      <c r="M161" s="93">
        <v>0.26150000000000001</v>
      </c>
      <c r="N161" s="7">
        <f t="shared" si="129"/>
        <v>0</v>
      </c>
      <c r="O161" s="8"/>
      <c r="P161" s="9"/>
      <c r="Q161" s="8"/>
      <c r="R161" s="9"/>
      <c r="S161" s="8"/>
      <c r="T161" s="7">
        <f t="shared" si="130"/>
        <v>0</v>
      </c>
      <c r="U161" s="7">
        <f t="shared" si="131"/>
        <v>0</v>
      </c>
      <c r="V161" s="7">
        <f t="shared" si="132"/>
        <v>0</v>
      </c>
      <c r="W161" s="11">
        <f t="shared" si="133"/>
        <v>0</v>
      </c>
    </row>
    <row r="162" spans="1:23" x14ac:dyDescent="0.25">
      <c r="A162" s="226"/>
      <c r="B162" s="229"/>
      <c r="C162" s="233"/>
      <c r="D162" s="194"/>
      <c r="E162" s="195"/>
      <c r="F162" s="3"/>
      <c r="G162" s="4"/>
      <c r="H162" s="4"/>
      <c r="I162" s="5">
        <f t="shared" si="134"/>
        <v>0</v>
      </c>
      <c r="J162" s="6"/>
      <c r="K162" s="91">
        <f t="shared" si="128"/>
        <v>0</v>
      </c>
      <c r="L162" s="92">
        <f t="shared" si="135"/>
        <v>0</v>
      </c>
      <c r="M162" s="93">
        <v>0.26150000000000001</v>
      </c>
      <c r="N162" s="7">
        <f t="shared" si="129"/>
        <v>0</v>
      </c>
      <c r="O162" s="8"/>
      <c r="P162" s="9"/>
      <c r="Q162" s="8"/>
      <c r="R162" s="9"/>
      <c r="S162" s="8"/>
      <c r="T162" s="7">
        <f t="shared" si="130"/>
        <v>0</v>
      </c>
      <c r="U162" s="7">
        <f t="shared" si="131"/>
        <v>0</v>
      </c>
      <c r="V162" s="7">
        <f t="shared" si="132"/>
        <v>0</v>
      </c>
      <c r="W162" s="11">
        <f t="shared" si="133"/>
        <v>0</v>
      </c>
    </row>
    <row r="163" spans="1:23" x14ac:dyDescent="0.25">
      <c r="A163" s="226"/>
      <c r="B163" s="230"/>
      <c r="C163" s="233"/>
      <c r="D163" s="194"/>
      <c r="E163" s="195"/>
      <c r="F163" s="3"/>
      <c r="G163" s="4"/>
      <c r="H163" s="4"/>
      <c r="I163" s="5">
        <f t="shared" si="134"/>
        <v>0</v>
      </c>
      <c r="J163" s="6"/>
      <c r="K163" s="91">
        <f t="shared" si="128"/>
        <v>0</v>
      </c>
      <c r="L163" s="92">
        <f t="shared" si="135"/>
        <v>0</v>
      </c>
      <c r="M163" s="93">
        <v>0.26150000000000001</v>
      </c>
      <c r="N163" s="7">
        <f t="shared" si="129"/>
        <v>0</v>
      </c>
      <c r="O163" s="8"/>
      <c r="P163" s="9"/>
      <c r="Q163" s="8"/>
      <c r="R163" s="9"/>
      <c r="S163" s="8"/>
      <c r="T163" s="7">
        <f t="shared" si="130"/>
        <v>0</v>
      </c>
      <c r="U163" s="7">
        <f t="shared" si="131"/>
        <v>0</v>
      </c>
      <c r="V163" s="7">
        <f t="shared" si="132"/>
        <v>0</v>
      </c>
      <c r="W163" s="11">
        <f t="shared" si="133"/>
        <v>0</v>
      </c>
    </row>
    <row r="164" spans="1:23" x14ac:dyDescent="0.25">
      <c r="A164" s="226"/>
      <c r="B164" s="229"/>
      <c r="C164" s="233"/>
      <c r="D164" s="194"/>
      <c r="E164" s="195"/>
      <c r="F164" s="3"/>
      <c r="G164" s="4"/>
      <c r="H164" s="2"/>
      <c r="I164" s="5">
        <f t="shared" si="134"/>
        <v>0</v>
      </c>
      <c r="J164" s="6"/>
      <c r="K164" s="91">
        <f t="shared" si="128"/>
        <v>0</v>
      </c>
      <c r="L164" s="92">
        <f t="shared" si="135"/>
        <v>0</v>
      </c>
      <c r="M164" s="93">
        <v>0.26150000000000001</v>
      </c>
      <c r="N164" s="7">
        <f t="shared" si="129"/>
        <v>0</v>
      </c>
      <c r="O164" s="8"/>
      <c r="P164" s="9"/>
      <c r="Q164" s="8"/>
      <c r="R164" s="9"/>
      <c r="S164" s="8"/>
      <c r="T164" s="7">
        <f t="shared" si="130"/>
        <v>0</v>
      </c>
      <c r="U164" s="7">
        <f t="shared" si="131"/>
        <v>0</v>
      </c>
      <c r="V164" s="7">
        <f t="shared" si="132"/>
        <v>0</v>
      </c>
      <c r="W164" s="11">
        <f t="shared" si="133"/>
        <v>0</v>
      </c>
    </row>
    <row r="165" spans="1:23" x14ac:dyDescent="0.25">
      <c r="A165" s="226"/>
      <c r="B165" s="229"/>
      <c r="C165" s="233"/>
      <c r="D165" s="194"/>
      <c r="E165" s="195"/>
      <c r="F165" s="3"/>
      <c r="G165" s="4"/>
      <c r="H165" s="2"/>
      <c r="I165" s="5">
        <f t="shared" si="134"/>
        <v>0</v>
      </c>
      <c r="J165" s="6"/>
      <c r="K165" s="91">
        <f t="shared" si="128"/>
        <v>0</v>
      </c>
      <c r="L165" s="92">
        <f t="shared" si="135"/>
        <v>0</v>
      </c>
      <c r="M165" s="93">
        <v>0.26150000000000001</v>
      </c>
      <c r="N165" s="7">
        <f t="shared" si="129"/>
        <v>0</v>
      </c>
      <c r="O165" s="8"/>
      <c r="P165" s="9"/>
      <c r="Q165" s="8"/>
      <c r="R165" s="9"/>
      <c r="S165" s="8"/>
      <c r="T165" s="7">
        <f t="shared" si="130"/>
        <v>0</v>
      </c>
      <c r="U165" s="7">
        <f t="shared" si="131"/>
        <v>0</v>
      </c>
      <c r="V165" s="7">
        <f t="shared" si="132"/>
        <v>0</v>
      </c>
      <c r="W165" s="11">
        <f t="shared" si="133"/>
        <v>0</v>
      </c>
    </row>
    <row r="166" spans="1:23" x14ac:dyDescent="0.25">
      <c r="A166" s="227"/>
      <c r="B166" s="231"/>
      <c r="C166" s="234"/>
      <c r="D166" s="194"/>
      <c r="E166" s="195"/>
      <c r="F166" s="3"/>
      <c r="G166" s="4"/>
      <c r="H166" s="2"/>
      <c r="I166" s="5">
        <f t="shared" si="134"/>
        <v>0</v>
      </c>
      <c r="J166" s="6"/>
      <c r="K166" s="91">
        <f t="shared" si="128"/>
        <v>0</v>
      </c>
      <c r="L166" s="92">
        <f t="shared" si="135"/>
        <v>0</v>
      </c>
      <c r="M166" s="93">
        <v>0.26150000000000001</v>
      </c>
      <c r="N166" s="7">
        <f t="shared" si="129"/>
        <v>0</v>
      </c>
      <c r="O166" s="8"/>
      <c r="P166" s="9"/>
      <c r="Q166" s="8"/>
      <c r="R166" s="9"/>
      <c r="S166" s="8"/>
      <c r="T166" s="7">
        <f t="shared" si="130"/>
        <v>0</v>
      </c>
      <c r="U166" s="7">
        <f t="shared" si="131"/>
        <v>0</v>
      </c>
      <c r="V166" s="7">
        <f t="shared" si="132"/>
        <v>0</v>
      </c>
      <c r="W166" s="11">
        <f t="shared" si="133"/>
        <v>0</v>
      </c>
    </row>
    <row r="167" spans="1:23" s="98" customFormat="1" x14ac:dyDescent="0.25">
      <c r="A167" s="235" t="s">
        <v>114</v>
      </c>
      <c r="B167" s="236"/>
      <c r="C167" s="236"/>
      <c r="D167" s="237"/>
      <c r="E167" s="236"/>
      <c r="F167" s="236"/>
      <c r="G167" s="236"/>
      <c r="H167" s="236"/>
      <c r="I167" s="236"/>
      <c r="J167" s="236"/>
      <c r="K167" s="238"/>
      <c r="L167" s="95">
        <f>SUM(L160:L166)</f>
        <v>0</v>
      </c>
      <c r="M167" s="96"/>
      <c r="N167" s="27">
        <f>SUM(N160:N166)</f>
        <v>0</v>
      </c>
      <c r="O167" s="29">
        <f>SUM(O160:O166)</f>
        <v>0</v>
      </c>
      <c r="P167" s="97"/>
      <c r="Q167" s="29">
        <f>SUM(Q160:Q166)</f>
        <v>0</v>
      </c>
      <c r="R167" s="97"/>
      <c r="S167" s="29">
        <f>SUM(S160:S166)</f>
        <v>0</v>
      </c>
      <c r="T167" s="27">
        <f>SUM(T160:T166)</f>
        <v>0</v>
      </c>
      <c r="U167" s="27">
        <f>SUM(U160:U166)</f>
        <v>0</v>
      </c>
      <c r="V167" s="27">
        <f>SUM(V160:V166)</f>
        <v>0</v>
      </c>
      <c r="W167" s="28">
        <f>SUM(W160:W166)</f>
        <v>0</v>
      </c>
    </row>
    <row r="168" spans="1:23" s="52" customFormat="1" ht="5.0999999999999996" customHeight="1" x14ac:dyDescent="0.25">
      <c r="A168" s="86"/>
      <c r="B168" s="86"/>
      <c r="C168" s="86"/>
      <c r="D168" s="132"/>
      <c r="E168" s="23"/>
      <c r="F168" s="87"/>
      <c r="G168" s="88"/>
      <c r="H168" s="88"/>
      <c r="I168" s="23"/>
      <c r="J168" s="24"/>
      <c r="K168" s="24"/>
      <c r="L168" s="24"/>
      <c r="M168" s="89"/>
      <c r="N168" s="24"/>
      <c r="O168" s="25"/>
      <c r="P168" s="90"/>
      <c r="Q168" s="25"/>
      <c r="R168" s="90"/>
      <c r="S168" s="25"/>
      <c r="T168" s="24"/>
      <c r="U168" s="24"/>
      <c r="V168" s="24"/>
      <c r="W168" s="26"/>
    </row>
    <row r="169" spans="1:23" x14ac:dyDescent="0.25">
      <c r="A169" s="225"/>
      <c r="B169" s="228"/>
      <c r="C169" s="232"/>
      <c r="D169" s="194"/>
      <c r="E169" s="195"/>
      <c r="F169" s="3"/>
      <c r="G169" s="4"/>
      <c r="H169" s="4"/>
      <c r="I169" s="5">
        <f>IF(H169="t",G169-F169+1,ROUND((G169-F169)/30.4,0))</f>
        <v>0</v>
      </c>
      <c r="J169" s="6"/>
      <c r="K169" s="91">
        <f t="shared" ref="K169:K175" si="136">J169/30</f>
        <v>0</v>
      </c>
      <c r="L169" s="92">
        <f>IF(H169="t",J169/30*I169,J169*I169)</f>
        <v>0</v>
      </c>
      <c r="M169" s="93">
        <v>0.26150000000000001</v>
      </c>
      <c r="N169" s="7">
        <f t="shared" ref="N169:N175" si="137">L169*M169</f>
        <v>0</v>
      </c>
      <c r="O169" s="8"/>
      <c r="P169" s="9"/>
      <c r="Q169" s="8"/>
      <c r="R169" s="9"/>
      <c r="S169" s="8"/>
      <c r="T169" s="7">
        <f t="shared" ref="T169:T175" si="138">(O169+Q169)*K169</f>
        <v>0</v>
      </c>
      <c r="U169" s="7">
        <f t="shared" ref="U169:U175" si="139">S169*K169</f>
        <v>0</v>
      </c>
      <c r="V169" s="7">
        <f t="shared" ref="V169:V175" si="140">(O169*P169)+(Q169*R169)</f>
        <v>0</v>
      </c>
      <c r="W169" s="11">
        <f t="shared" ref="W169:W175" si="141">L169+N169-T169-U169+V169</f>
        <v>0</v>
      </c>
    </row>
    <row r="170" spans="1:23" x14ac:dyDescent="0.25">
      <c r="A170" s="226"/>
      <c r="B170" s="229"/>
      <c r="C170" s="233"/>
      <c r="D170" s="194"/>
      <c r="E170" s="195"/>
      <c r="F170" s="3"/>
      <c r="G170" s="4"/>
      <c r="H170" s="4"/>
      <c r="I170" s="5">
        <f t="shared" ref="I170:I175" si="142">IF(H170="t",G170-F170+1,ROUND((G170-F170)/30.4,0))</f>
        <v>0</v>
      </c>
      <c r="J170" s="6"/>
      <c r="K170" s="91">
        <f t="shared" si="136"/>
        <v>0</v>
      </c>
      <c r="L170" s="92">
        <f t="shared" ref="L170:L175" si="143">IF(H170="t",J170/30*I170,J170*I170)</f>
        <v>0</v>
      </c>
      <c r="M170" s="93">
        <v>0.26150000000000001</v>
      </c>
      <c r="N170" s="7">
        <f t="shared" si="137"/>
        <v>0</v>
      </c>
      <c r="O170" s="8"/>
      <c r="P170" s="9"/>
      <c r="Q170" s="8"/>
      <c r="R170" s="9"/>
      <c r="S170" s="8"/>
      <c r="T170" s="7">
        <f t="shared" si="138"/>
        <v>0</v>
      </c>
      <c r="U170" s="7">
        <f t="shared" si="139"/>
        <v>0</v>
      </c>
      <c r="V170" s="7">
        <f t="shared" si="140"/>
        <v>0</v>
      </c>
      <c r="W170" s="11">
        <f t="shared" si="141"/>
        <v>0</v>
      </c>
    </row>
    <row r="171" spans="1:23" x14ac:dyDescent="0.25">
      <c r="A171" s="226"/>
      <c r="B171" s="229"/>
      <c r="C171" s="233"/>
      <c r="D171" s="194"/>
      <c r="E171" s="195"/>
      <c r="F171" s="3"/>
      <c r="G171" s="4"/>
      <c r="H171" s="4"/>
      <c r="I171" s="5">
        <f t="shared" si="142"/>
        <v>0</v>
      </c>
      <c r="J171" s="6"/>
      <c r="K171" s="91">
        <f t="shared" si="136"/>
        <v>0</v>
      </c>
      <c r="L171" s="92">
        <f t="shared" si="143"/>
        <v>0</v>
      </c>
      <c r="M171" s="93">
        <v>0.26150000000000001</v>
      </c>
      <c r="N171" s="7">
        <f t="shared" si="137"/>
        <v>0</v>
      </c>
      <c r="O171" s="8"/>
      <c r="P171" s="9"/>
      <c r="Q171" s="8"/>
      <c r="R171" s="9"/>
      <c r="S171" s="8"/>
      <c r="T171" s="7">
        <f t="shared" si="138"/>
        <v>0</v>
      </c>
      <c r="U171" s="7">
        <f t="shared" si="139"/>
        <v>0</v>
      </c>
      <c r="V171" s="7">
        <f t="shared" si="140"/>
        <v>0</v>
      </c>
      <c r="W171" s="11">
        <f t="shared" si="141"/>
        <v>0</v>
      </c>
    </row>
    <row r="172" spans="1:23" x14ac:dyDescent="0.25">
      <c r="A172" s="226"/>
      <c r="B172" s="230"/>
      <c r="C172" s="233"/>
      <c r="D172" s="194"/>
      <c r="E172" s="195"/>
      <c r="F172" s="3"/>
      <c r="G172" s="4"/>
      <c r="H172" s="4"/>
      <c r="I172" s="5">
        <f t="shared" si="142"/>
        <v>0</v>
      </c>
      <c r="J172" s="6"/>
      <c r="K172" s="91">
        <f t="shared" si="136"/>
        <v>0</v>
      </c>
      <c r="L172" s="92">
        <f t="shared" si="143"/>
        <v>0</v>
      </c>
      <c r="M172" s="93">
        <v>0.26150000000000001</v>
      </c>
      <c r="N172" s="7">
        <f t="shared" si="137"/>
        <v>0</v>
      </c>
      <c r="O172" s="8"/>
      <c r="P172" s="9"/>
      <c r="Q172" s="8"/>
      <c r="R172" s="9"/>
      <c r="S172" s="8"/>
      <c r="T172" s="7">
        <f t="shared" si="138"/>
        <v>0</v>
      </c>
      <c r="U172" s="7">
        <f t="shared" si="139"/>
        <v>0</v>
      </c>
      <c r="V172" s="7">
        <f t="shared" si="140"/>
        <v>0</v>
      </c>
      <c r="W172" s="11">
        <f t="shared" si="141"/>
        <v>0</v>
      </c>
    </row>
    <row r="173" spans="1:23" x14ac:dyDescent="0.25">
      <c r="A173" s="226"/>
      <c r="B173" s="229"/>
      <c r="C173" s="233"/>
      <c r="D173" s="194"/>
      <c r="E173" s="195"/>
      <c r="F173" s="3"/>
      <c r="G173" s="4"/>
      <c r="H173" s="2"/>
      <c r="I173" s="5">
        <f t="shared" si="142"/>
        <v>0</v>
      </c>
      <c r="J173" s="6"/>
      <c r="K173" s="91">
        <f t="shared" si="136"/>
        <v>0</v>
      </c>
      <c r="L173" s="92">
        <f t="shared" si="143"/>
        <v>0</v>
      </c>
      <c r="M173" s="93">
        <v>0.26150000000000001</v>
      </c>
      <c r="N173" s="7">
        <f t="shared" si="137"/>
        <v>0</v>
      </c>
      <c r="O173" s="8"/>
      <c r="P173" s="9"/>
      <c r="Q173" s="8"/>
      <c r="R173" s="9"/>
      <c r="S173" s="8"/>
      <c r="T173" s="7">
        <f t="shared" si="138"/>
        <v>0</v>
      </c>
      <c r="U173" s="7">
        <f t="shared" si="139"/>
        <v>0</v>
      </c>
      <c r="V173" s="7">
        <f t="shared" si="140"/>
        <v>0</v>
      </c>
      <c r="W173" s="11">
        <f t="shared" si="141"/>
        <v>0</v>
      </c>
    </row>
    <row r="174" spans="1:23" x14ac:dyDescent="0.25">
      <c r="A174" s="226"/>
      <c r="B174" s="229"/>
      <c r="C174" s="233"/>
      <c r="D174" s="194"/>
      <c r="E174" s="195"/>
      <c r="F174" s="3"/>
      <c r="G174" s="4"/>
      <c r="H174" s="2"/>
      <c r="I174" s="5">
        <f t="shared" si="142"/>
        <v>0</v>
      </c>
      <c r="J174" s="6"/>
      <c r="K174" s="91">
        <f t="shared" si="136"/>
        <v>0</v>
      </c>
      <c r="L174" s="92">
        <f t="shared" si="143"/>
        <v>0</v>
      </c>
      <c r="M174" s="93">
        <v>0.26150000000000001</v>
      </c>
      <c r="N174" s="7">
        <f t="shared" si="137"/>
        <v>0</v>
      </c>
      <c r="O174" s="8"/>
      <c r="P174" s="9"/>
      <c r="Q174" s="8"/>
      <c r="R174" s="9"/>
      <c r="S174" s="8"/>
      <c r="T174" s="7">
        <f t="shared" si="138"/>
        <v>0</v>
      </c>
      <c r="U174" s="7">
        <f t="shared" si="139"/>
        <v>0</v>
      </c>
      <c r="V174" s="7">
        <f t="shared" si="140"/>
        <v>0</v>
      </c>
      <c r="W174" s="11">
        <f t="shared" si="141"/>
        <v>0</v>
      </c>
    </row>
    <row r="175" spans="1:23" x14ac:dyDescent="0.25">
      <c r="A175" s="227"/>
      <c r="B175" s="231"/>
      <c r="C175" s="234"/>
      <c r="D175" s="194"/>
      <c r="E175" s="195"/>
      <c r="F175" s="3"/>
      <c r="G175" s="4"/>
      <c r="H175" s="2"/>
      <c r="I175" s="5">
        <f t="shared" si="142"/>
        <v>0</v>
      </c>
      <c r="J175" s="6"/>
      <c r="K175" s="91">
        <f t="shared" si="136"/>
        <v>0</v>
      </c>
      <c r="L175" s="92">
        <f t="shared" si="143"/>
        <v>0</v>
      </c>
      <c r="M175" s="93">
        <v>0.26150000000000001</v>
      </c>
      <c r="N175" s="7">
        <f t="shared" si="137"/>
        <v>0</v>
      </c>
      <c r="O175" s="8"/>
      <c r="P175" s="9"/>
      <c r="Q175" s="8"/>
      <c r="R175" s="9"/>
      <c r="S175" s="8"/>
      <c r="T175" s="7">
        <f t="shared" si="138"/>
        <v>0</v>
      </c>
      <c r="U175" s="7">
        <f t="shared" si="139"/>
        <v>0</v>
      </c>
      <c r="V175" s="7">
        <f t="shared" si="140"/>
        <v>0</v>
      </c>
      <c r="W175" s="11">
        <f t="shared" si="141"/>
        <v>0</v>
      </c>
    </row>
    <row r="176" spans="1:23" s="98" customFormat="1" x14ac:dyDescent="0.25">
      <c r="A176" s="235" t="s">
        <v>114</v>
      </c>
      <c r="B176" s="236"/>
      <c r="C176" s="236"/>
      <c r="D176" s="237"/>
      <c r="E176" s="236"/>
      <c r="F176" s="236"/>
      <c r="G176" s="236"/>
      <c r="H176" s="236"/>
      <c r="I176" s="236"/>
      <c r="J176" s="236"/>
      <c r="K176" s="238"/>
      <c r="L176" s="95">
        <f>SUM(L169:L175)</f>
        <v>0</v>
      </c>
      <c r="M176" s="96"/>
      <c r="N176" s="27">
        <f>SUM(N169:N175)</f>
        <v>0</v>
      </c>
      <c r="O176" s="29">
        <f>SUM(O169:O175)</f>
        <v>0</v>
      </c>
      <c r="P176" s="97"/>
      <c r="Q176" s="29">
        <f>SUM(Q169:Q175)</f>
        <v>0</v>
      </c>
      <c r="R176" s="97"/>
      <c r="S176" s="29">
        <f>SUM(S169:S175)</f>
        <v>0</v>
      </c>
      <c r="T176" s="27">
        <f>SUM(T169:T175)</f>
        <v>0</v>
      </c>
      <c r="U176" s="27">
        <f>SUM(U169:U175)</f>
        <v>0</v>
      </c>
      <c r="V176" s="27">
        <f>SUM(V169:V175)</f>
        <v>0</v>
      </c>
      <c r="W176" s="28">
        <f>SUM(W169:W175)</f>
        <v>0</v>
      </c>
    </row>
    <row r="177" spans="1:23" s="52" customFormat="1" ht="5.0999999999999996" customHeight="1" x14ac:dyDescent="0.25">
      <c r="A177" s="86"/>
      <c r="B177" s="86"/>
      <c r="C177" s="86"/>
      <c r="D177" s="132"/>
      <c r="E177" s="23"/>
      <c r="F177" s="87"/>
      <c r="G177" s="88"/>
      <c r="H177" s="88"/>
      <c r="I177" s="23"/>
      <c r="J177" s="24"/>
      <c r="K177" s="24"/>
      <c r="L177" s="24"/>
      <c r="M177" s="89"/>
      <c r="N177" s="24"/>
      <c r="O177" s="25"/>
      <c r="P177" s="90"/>
      <c r="Q177" s="25"/>
      <c r="R177" s="90"/>
      <c r="S177" s="25"/>
      <c r="T177" s="24"/>
      <c r="U177" s="24"/>
      <c r="V177" s="24"/>
      <c r="W177" s="26"/>
    </row>
    <row r="178" spans="1:23" x14ac:dyDescent="0.25">
      <c r="A178" s="225"/>
      <c r="B178" s="228"/>
      <c r="C178" s="232"/>
      <c r="D178" s="194"/>
      <c r="E178" s="195"/>
      <c r="F178" s="3"/>
      <c r="G178" s="4"/>
      <c r="H178" s="4"/>
      <c r="I178" s="5">
        <f>IF(H178="t",G178-F178+1,ROUND((G178-F178)/30.4,0))</f>
        <v>0</v>
      </c>
      <c r="J178" s="6"/>
      <c r="K178" s="91">
        <f t="shared" ref="K178:K184" si="144">J178/30</f>
        <v>0</v>
      </c>
      <c r="L178" s="92">
        <f>IF(H178="t",J178/30*I178,J178*I178)</f>
        <v>0</v>
      </c>
      <c r="M178" s="93">
        <v>0.26150000000000001</v>
      </c>
      <c r="N178" s="7">
        <f t="shared" ref="N178:N184" si="145">L178*M178</f>
        <v>0</v>
      </c>
      <c r="O178" s="8"/>
      <c r="P178" s="9"/>
      <c r="Q178" s="8"/>
      <c r="R178" s="9"/>
      <c r="S178" s="8"/>
      <c r="T178" s="7">
        <f t="shared" ref="T178:T184" si="146">(O178+Q178)*K178</f>
        <v>0</v>
      </c>
      <c r="U178" s="7">
        <f t="shared" ref="U178:U184" si="147">S178*K178</f>
        <v>0</v>
      </c>
      <c r="V178" s="7">
        <f t="shared" ref="V178:V184" si="148">(O178*P178)+(Q178*R178)</f>
        <v>0</v>
      </c>
      <c r="W178" s="11">
        <f t="shared" ref="W178:W184" si="149">L178+N178-T178-U178+V178</f>
        <v>0</v>
      </c>
    </row>
    <row r="179" spans="1:23" x14ac:dyDescent="0.25">
      <c r="A179" s="226"/>
      <c r="B179" s="230"/>
      <c r="C179" s="233"/>
      <c r="D179" s="194"/>
      <c r="E179" s="195"/>
      <c r="F179" s="3"/>
      <c r="G179" s="4"/>
      <c r="H179" s="4"/>
      <c r="I179" s="5">
        <f t="shared" ref="I179:I184" si="150">IF(H179="t",G179-F179+1,ROUND((G179-F179)/30.4,0))</f>
        <v>0</v>
      </c>
      <c r="J179" s="6"/>
      <c r="K179" s="91">
        <f t="shared" si="144"/>
        <v>0</v>
      </c>
      <c r="L179" s="92">
        <f t="shared" ref="L179:L184" si="151">IF(H179="t",J179/30*I179,J179*I179)</f>
        <v>0</v>
      </c>
      <c r="M179" s="93">
        <v>0.26150000000000001</v>
      </c>
      <c r="N179" s="7">
        <f t="shared" si="145"/>
        <v>0</v>
      </c>
      <c r="O179" s="8"/>
      <c r="P179" s="9"/>
      <c r="Q179" s="8"/>
      <c r="R179" s="9"/>
      <c r="S179" s="8"/>
      <c r="T179" s="7">
        <f t="shared" si="146"/>
        <v>0</v>
      </c>
      <c r="U179" s="7">
        <f t="shared" si="147"/>
        <v>0</v>
      </c>
      <c r="V179" s="7">
        <f t="shared" si="148"/>
        <v>0</v>
      </c>
      <c r="W179" s="11">
        <f t="shared" si="149"/>
        <v>0</v>
      </c>
    </row>
    <row r="180" spans="1:23" x14ac:dyDescent="0.25">
      <c r="A180" s="226"/>
      <c r="B180" s="229"/>
      <c r="C180" s="233"/>
      <c r="D180" s="194"/>
      <c r="E180" s="195"/>
      <c r="F180" s="3"/>
      <c r="G180" s="4"/>
      <c r="H180" s="4"/>
      <c r="I180" s="5">
        <f t="shared" si="150"/>
        <v>0</v>
      </c>
      <c r="J180" s="6"/>
      <c r="K180" s="91">
        <f t="shared" si="144"/>
        <v>0</v>
      </c>
      <c r="L180" s="92">
        <f t="shared" si="151"/>
        <v>0</v>
      </c>
      <c r="M180" s="93">
        <v>0.26150000000000001</v>
      </c>
      <c r="N180" s="7">
        <f t="shared" si="145"/>
        <v>0</v>
      </c>
      <c r="O180" s="8"/>
      <c r="P180" s="9"/>
      <c r="Q180" s="8"/>
      <c r="R180" s="9"/>
      <c r="S180" s="8"/>
      <c r="T180" s="7">
        <f t="shared" si="146"/>
        <v>0</v>
      </c>
      <c r="U180" s="7">
        <f t="shared" si="147"/>
        <v>0</v>
      </c>
      <c r="V180" s="7">
        <f t="shared" si="148"/>
        <v>0</v>
      </c>
      <c r="W180" s="11">
        <f t="shared" si="149"/>
        <v>0</v>
      </c>
    </row>
    <row r="181" spans="1:23" x14ac:dyDescent="0.25">
      <c r="A181" s="226"/>
      <c r="B181" s="229"/>
      <c r="C181" s="233"/>
      <c r="D181" s="194"/>
      <c r="E181" s="195"/>
      <c r="F181" s="3"/>
      <c r="G181" s="4"/>
      <c r="H181" s="4"/>
      <c r="I181" s="5">
        <f t="shared" si="150"/>
        <v>0</v>
      </c>
      <c r="J181" s="6"/>
      <c r="K181" s="91">
        <f t="shared" si="144"/>
        <v>0</v>
      </c>
      <c r="L181" s="92">
        <f t="shared" si="151"/>
        <v>0</v>
      </c>
      <c r="M181" s="93">
        <v>0.26150000000000001</v>
      </c>
      <c r="N181" s="7">
        <f t="shared" si="145"/>
        <v>0</v>
      </c>
      <c r="O181" s="8"/>
      <c r="P181" s="9"/>
      <c r="Q181" s="8"/>
      <c r="R181" s="9"/>
      <c r="S181" s="8"/>
      <c r="T181" s="7">
        <f t="shared" si="146"/>
        <v>0</v>
      </c>
      <c r="U181" s="7">
        <f t="shared" si="147"/>
        <v>0</v>
      </c>
      <c r="V181" s="7">
        <f t="shared" si="148"/>
        <v>0</v>
      </c>
      <c r="W181" s="11">
        <f t="shared" si="149"/>
        <v>0</v>
      </c>
    </row>
    <row r="182" spans="1:23" x14ac:dyDescent="0.25">
      <c r="A182" s="226"/>
      <c r="B182" s="229"/>
      <c r="C182" s="233"/>
      <c r="D182" s="194"/>
      <c r="E182" s="195"/>
      <c r="F182" s="3"/>
      <c r="G182" s="4"/>
      <c r="H182" s="2"/>
      <c r="I182" s="5">
        <f t="shared" si="150"/>
        <v>0</v>
      </c>
      <c r="J182" s="6"/>
      <c r="K182" s="91">
        <f t="shared" si="144"/>
        <v>0</v>
      </c>
      <c r="L182" s="92">
        <f t="shared" si="151"/>
        <v>0</v>
      </c>
      <c r="M182" s="93">
        <v>0.26150000000000001</v>
      </c>
      <c r="N182" s="7">
        <f t="shared" si="145"/>
        <v>0</v>
      </c>
      <c r="O182" s="8"/>
      <c r="P182" s="9"/>
      <c r="Q182" s="8"/>
      <c r="R182" s="9"/>
      <c r="S182" s="8"/>
      <c r="T182" s="7">
        <f t="shared" si="146"/>
        <v>0</v>
      </c>
      <c r="U182" s="7">
        <f t="shared" si="147"/>
        <v>0</v>
      </c>
      <c r="V182" s="7">
        <f t="shared" si="148"/>
        <v>0</v>
      </c>
      <c r="W182" s="11">
        <f t="shared" si="149"/>
        <v>0</v>
      </c>
    </row>
    <row r="183" spans="1:23" x14ac:dyDescent="0.25">
      <c r="A183" s="226"/>
      <c r="B183" s="229"/>
      <c r="C183" s="233"/>
      <c r="D183" s="194"/>
      <c r="E183" s="195"/>
      <c r="F183" s="3"/>
      <c r="G183" s="4"/>
      <c r="H183" s="2"/>
      <c r="I183" s="5">
        <f t="shared" si="150"/>
        <v>0</v>
      </c>
      <c r="J183" s="6"/>
      <c r="K183" s="91">
        <f t="shared" si="144"/>
        <v>0</v>
      </c>
      <c r="L183" s="92">
        <f t="shared" si="151"/>
        <v>0</v>
      </c>
      <c r="M183" s="93">
        <v>0.26150000000000001</v>
      </c>
      <c r="N183" s="7">
        <f t="shared" si="145"/>
        <v>0</v>
      </c>
      <c r="O183" s="8"/>
      <c r="P183" s="9"/>
      <c r="Q183" s="8"/>
      <c r="R183" s="9"/>
      <c r="S183" s="8"/>
      <c r="T183" s="7">
        <f t="shared" si="146"/>
        <v>0</v>
      </c>
      <c r="U183" s="7">
        <f t="shared" si="147"/>
        <v>0</v>
      </c>
      <c r="V183" s="7">
        <f t="shared" si="148"/>
        <v>0</v>
      </c>
      <c r="W183" s="11">
        <f t="shared" si="149"/>
        <v>0</v>
      </c>
    </row>
    <row r="184" spans="1:23" x14ac:dyDescent="0.25">
      <c r="A184" s="227"/>
      <c r="B184" s="231"/>
      <c r="C184" s="234"/>
      <c r="D184" s="194"/>
      <c r="E184" s="195"/>
      <c r="F184" s="3"/>
      <c r="G184" s="4"/>
      <c r="H184" s="2"/>
      <c r="I184" s="5">
        <f t="shared" si="150"/>
        <v>0</v>
      </c>
      <c r="J184" s="6"/>
      <c r="K184" s="91">
        <f t="shared" si="144"/>
        <v>0</v>
      </c>
      <c r="L184" s="92">
        <f t="shared" si="151"/>
        <v>0</v>
      </c>
      <c r="M184" s="93">
        <v>0.26150000000000001</v>
      </c>
      <c r="N184" s="7">
        <f t="shared" si="145"/>
        <v>0</v>
      </c>
      <c r="O184" s="8"/>
      <c r="P184" s="9"/>
      <c r="Q184" s="8"/>
      <c r="R184" s="9"/>
      <c r="S184" s="8"/>
      <c r="T184" s="7">
        <f t="shared" si="146"/>
        <v>0</v>
      </c>
      <c r="U184" s="7">
        <f t="shared" si="147"/>
        <v>0</v>
      </c>
      <c r="V184" s="7">
        <f t="shared" si="148"/>
        <v>0</v>
      </c>
      <c r="W184" s="11">
        <f t="shared" si="149"/>
        <v>0</v>
      </c>
    </row>
    <row r="185" spans="1:23" s="98" customFormat="1" x14ac:dyDescent="0.25">
      <c r="A185" s="235" t="s">
        <v>114</v>
      </c>
      <c r="B185" s="236"/>
      <c r="C185" s="236"/>
      <c r="D185" s="237"/>
      <c r="E185" s="236"/>
      <c r="F185" s="236"/>
      <c r="G185" s="236"/>
      <c r="H185" s="236"/>
      <c r="I185" s="236"/>
      <c r="J185" s="236"/>
      <c r="K185" s="238"/>
      <c r="L185" s="95">
        <f>SUM(L178:L184)</f>
        <v>0</v>
      </c>
      <c r="M185" s="96"/>
      <c r="N185" s="27">
        <f>SUM(N178:N184)</f>
        <v>0</v>
      </c>
      <c r="O185" s="29">
        <f>SUM(O178:O184)</f>
        <v>0</v>
      </c>
      <c r="P185" s="97"/>
      <c r="Q185" s="29">
        <f>SUM(Q178:Q184)</f>
        <v>0</v>
      </c>
      <c r="R185" s="97"/>
      <c r="S185" s="29">
        <f>SUM(S178:S184)</f>
        <v>0</v>
      </c>
      <c r="T185" s="27">
        <f>SUM(T178:T184)</f>
        <v>0</v>
      </c>
      <c r="U185" s="27">
        <f>SUM(U178:U184)</f>
        <v>0</v>
      </c>
      <c r="V185" s="27">
        <f>SUM(V178:V184)</f>
        <v>0</v>
      </c>
      <c r="W185" s="28">
        <f>SUM(W178:W184)</f>
        <v>0</v>
      </c>
    </row>
    <row r="186" spans="1:23" s="52" customFormat="1" ht="5.0999999999999996" customHeight="1" x14ac:dyDescent="0.25">
      <c r="A186" s="86"/>
      <c r="B186" s="86"/>
      <c r="C186" s="86"/>
      <c r="D186" s="132"/>
      <c r="E186" s="23"/>
      <c r="F186" s="87"/>
      <c r="G186" s="88"/>
      <c r="H186" s="88"/>
      <c r="I186" s="23"/>
      <c r="J186" s="24"/>
      <c r="K186" s="24"/>
      <c r="L186" s="24"/>
      <c r="M186" s="89"/>
      <c r="N186" s="24"/>
      <c r="O186" s="25"/>
      <c r="P186" s="90"/>
      <c r="Q186" s="25"/>
      <c r="R186" s="90"/>
      <c r="S186" s="25"/>
      <c r="T186" s="24"/>
      <c r="U186" s="24"/>
      <c r="V186" s="24"/>
      <c r="W186" s="26"/>
    </row>
    <row r="187" spans="1:23" x14ac:dyDescent="0.25">
      <c r="A187" s="225"/>
      <c r="B187" s="228"/>
      <c r="C187" s="232"/>
      <c r="D187" s="194"/>
      <c r="E187" s="195"/>
      <c r="F187" s="3"/>
      <c r="G187" s="4"/>
      <c r="H187" s="4"/>
      <c r="I187" s="5">
        <f>IF(H187="t",G187-F187+1,ROUND((G187-F187)/30.4,0))</f>
        <v>0</v>
      </c>
      <c r="J187" s="6"/>
      <c r="K187" s="91">
        <f t="shared" ref="K187:K193" si="152">J187/30</f>
        <v>0</v>
      </c>
      <c r="L187" s="92">
        <f>IF(H187="t",J187/30*I187,J187*I187)</f>
        <v>0</v>
      </c>
      <c r="M187" s="93">
        <v>0.26150000000000001</v>
      </c>
      <c r="N187" s="7">
        <f t="shared" ref="N187:N193" si="153">L187*M187</f>
        <v>0</v>
      </c>
      <c r="O187" s="8"/>
      <c r="P187" s="9"/>
      <c r="Q187" s="8"/>
      <c r="R187" s="9"/>
      <c r="S187" s="8"/>
      <c r="T187" s="7">
        <f t="shared" ref="T187:T193" si="154">(O187+Q187)*K187</f>
        <v>0</v>
      </c>
      <c r="U187" s="7">
        <f t="shared" ref="U187:U193" si="155">S187*K187</f>
        <v>0</v>
      </c>
      <c r="V187" s="7">
        <f t="shared" ref="V187:V193" si="156">(O187*P187)+(Q187*R187)</f>
        <v>0</v>
      </c>
      <c r="W187" s="11">
        <f t="shared" ref="W187:W193" si="157">L187+N187-T187-U187+V187</f>
        <v>0</v>
      </c>
    </row>
    <row r="188" spans="1:23" x14ac:dyDescent="0.25">
      <c r="A188" s="226"/>
      <c r="B188" s="229"/>
      <c r="C188" s="233"/>
      <c r="D188" s="194"/>
      <c r="E188" s="195"/>
      <c r="F188" s="3"/>
      <c r="G188" s="4"/>
      <c r="H188" s="4"/>
      <c r="I188" s="5">
        <f t="shared" ref="I188:I193" si="158">IF(H188="t",G188-F188+1,ROUND((G188-F188)/30.4,0))</f>
        <v>0</v>
      </c>
      <c r="J188" s="6"/>
      <c r="K188" s="91">
        <f t="shared" si="152"/>
        <v>0</v>
      </c>
      <c r="L188" s="92">
        <f t="shared" ref="L188:L193" si="159">IF(H188="t",J188/30*I188,J188*I188)</f>
        <v>0</v>
      </c>
      <c r="M188" s="93">
        <v>0.26150000000000001</v>
      </c>
      <c r="N188" s="7">
        <f t="shared" si="153"/>
        <v>0</v>
      </c>
      <c r="O188" s="8"/>
      <c r="P188" s="9"/>
      <c r="Q188" s="8"/>
      <c r="R188" s="9"/>
      <c r="S188" s="8"/>
      <c r="T188" s="7">
        <f t="shared" si="154"/>
        <v>0</v>
      </c>
      <c r="U188" s="7">
        <f t="shared" si="155"/>
        <v>0</v>
      </c>
      <c r="V188" s="7">
        <f t="shared" si="156"/>
        <v>0</v>
      </c>
      <c r="W188" s="11">
        <f t="shared" si="157"/>
        <v>0</v>
      </c>
    </row>
    <row r="189" spans="1:23" x14ac:dyDescent="0.25">
      <c r="A189" s="226"/>
      <c r="B189" s="229"/>
      <c r="C189" s="233"/>
      <c r="D189" s="194"/>
      <c r="E189" s="195"/>
      <c r="F189" s="3"/>
      <c r="G189" s="4"/>
      <c r="H189" s="4"/>
      <c r="I189" s="5">
        <f t="shared" si="158"/>
        <v>0</v>
      </c>
      <c r="J189" s="6"/>
      <c r="K189" s="91">
        <f t="shared" si="152"/>
        <v>0</v>
      </c>
      <c r="L189" s="92">
        <f t="shared" si="159"/>
        <v>0</v>
      </c>
      <c r="M189" s="93">
        <v>0.26150000000000001</v>
      </c>
      <c r="N189" s="7">
        <f t="shared" si="153"/>
        <v>0</v>
      </c>
      <c r="O189" s="8"/>
      <c r="P189" s="9"/>
      <c r="Q189" s="8"/>
      <c r="R189" s="9"/>
      <c r="S189" s="8"/>
      <c r="T189" s="7">
        <f t="shared" si="154"/>
        <v>0</v>
      </c>
      <c r="U189" s="7">
        <f t="shared" si="155"/>
        <v>0</v>
      </c>
      <c r="V189" s="7">
        <f t="shared" si="156"/>
        <v>0</v>
      </c>
      <c r="W189" s="11">
        <f t="shared" si="157"/>
        <v>0</v>
      </c>
    </row>
    <row r="190" spans="1:23" x14ac:dyDescent="0.25">
      <c r="A190" s="226"/>
      <c r="B190" s="230"/>
      <c r="C190" s="233"/>
      <c r="D190" s="194"/>
      <c r="E190" s="195"/>
      <c r="F190" s="3"/>
      <c r="G190" s="4"/>
      <c r="H190" s="4"/>
      <c r="I190" s="5">
        <f t="shared" si="158"/>
        <v>0</v>
      </c>
      <c r="J190" s="6"/>
      <c r="K190" s="91">
        <f t="shared" si="152"/>
        <v>0</v>
      </c>
      <c r="L190" s="92">
        <f t="shared" si="159"/>
        <v>0</v>
      </c>
      <c r="M190" s="93">
        <v>0.26150000000000001</v>
      </c>
      <c r="N190" s="7">
        <f t="shared" si="153"/>
        <v>0</v>
      </c>
      <c r="O190" s="8"/>
      <c r="P190" s="9"/>
      <c r="Q190" s="8"/>
      <c r="R190" s="9"/>
      <c r="S190" s="8"/>
      <c r="T190" s="7">
        <f t="shared" si="154"/>
        <v>0</v>
      </c>
      <c r="U190" s="7">
        <f t="shared" si="155"/>
        <v>0</v>
      </c>
      <c r="V190" s="7">
        <f t="shared" si="156"/>
        <v>0</v>
      </c>
      <c r="W190" s="11">
        <f t="shared" si="157"/>
        <v>0</v>
      </c>
    </row>
    <row r="191" spans="1:23" x14ac:dyDescent="0.25">
      <c r="A191" s="226"/>
      <c r="B191" s="229"/>
      <c r="C191" s="233"/>
      <c r="D191" s="194"/>
      <c r="E191" s="195"/>
      <c r="F191" s="3"/>
      <c r="G191" s="4"/>
      <c r="H191" s="2"/>
      <c r="I191" s="5">
        <f t="shared" si="158"/>
        <v>0</v>
      </c>
      <c r="J191" s="6"/>
      <c r="K191" s="91">
        <f t="shared" si="152"/>
        <v>0</v>
      </c>
      <c r="L191" s="92">
        <f t="shared" si="159"/>
        <v>0</v>
      </c>
      <c r="M191" s="93">
        <v>0.26150000000000001</v>
      </c>
      <c r="N191" s="7">
        <f t="shared" si="153"/>
        <v>0</v>
      </c>
      <c r="O191" s="8"/>
      <c r="P191" s="9"/>
      <c r="Q191" s="8"/>
      <c r="R191" s="9"/>
      <c r="S191" s="8"/>
      <c r="T191" s="7">
        <f t="shared" si="154"/>
        <v>0</v>
      </c>
      <c r="U191" s="7">
        <f t="shared" si="155"/>
        <v>0</v>
      </c>
      <c r="V191" s="7">
        <f t="shared" si="156"/>
        <v>0</v>
      </c>
      <c r="W191" s="11">
        <f t="shared" si="157"/>
        <v>0</v>
      </c>
    </row>
    <row r="192" spans="1:23" x14ac:dyDescent="0.25">
      <c r="A192" s="226"/>
      <c r="B192" s="229"/>
      <c r="C192" s="233"/>
      <c r="D192" s="194"/>
      <c r="E192" s="195"/>
      <c r="F192" s="3"/>
      <c r="G192" s="4"/>
      <c r="H192" s="2"/>
      <c r="I192" s="5">
        <f t="shared" si="158"/>
        <v>0</v>
      </c>
      <c r="J192" s="6"/>
      <c r="K192" s="91">
        <f t="shared" si="152"/>
        <v>0</v>
      </c>
      <c r="L192" s="92">
        <f t="shared" si="159"/>
        <v>0</v>
      </c>
      <c r="M192" s="93">
        <v>0.26150000000000001</v>
      </c>
      <c r="N192" s="7">
        <f t="shared" si="153"/>
        <v>0</v>
      </c>
      <c r="O192" s="8"/>
      <c r="P192" s="9"/>
      <c r="Q192" s="8"/>
      <c r="R192" s="9"/>
      <c r="S192" s="8"/>
      <c r="T192" s="7">
        <f t="shared" si="154"/>
        <v>0</v>
      </c>
      <c r="U192" s="7">
        <f t="shared" si="155"/>
        <v>0</v>
      </c>
      <c r="V192" s="7">
        <f t="shared" si="156"/>
        <v>0</v>
      </c>
      <c r="W192" s="11">
        <f t="shared" si="157"/>
        <v>0</v>
      </c>
    </row>
    <row r="193" spans="1:23" x14ac:dyDescent="0.25">
      <c r="A193" s="227"/>
      <c r="B193" s="231"/>
      <c r="C193" s="234"/>
      <c r="D193" s="194"/>
      <c r="E193" s="195"/>
      <c r="F193" s="3"/>
      <c r="G193" s="4"/>
      <c r="H193" s="2"/>
      <c r="I193" s="5">
        <f t="shared" si="158"/>
        <v>0</v>
      </c>
      <c r="J193" s="6"/>
      <c r="K193" s="91">
        <f t="shared" si="152"/>
        <v>0</v>
      </c>
      <c r="L193" s="92">
        <f t="shared" si="159"/>
        <v>0</v>
      </c>
      <c r="M193" s="93">
        <v>0.26150000000000001</v>
      </c>
      <c r="N193" s="7">
        <f t="shared" si="153"/>
        <v>0</v>
      </c>
      <c r="O193" s="8"/>
      <c r="P193" s="9"/>
      <c r="Q193" s="8"/>
      <c r="R193" s="9"/>
      <c r="S193" s="8"/>
      <c r="T193" s="7">
        <f t="shared" si="154"/>
        <v>0</v>
      </c>
      <c r="U193" s="7">
        <f t="shared" si="155"/>
        <v>0</v>
      </c>
      <c r="V193" s="7">
        <f t="shared" si="156"/>
        <v>0</v>
      </c>
      <c r="W193" s="11">
        <f t="shared" si="157"/>
        <v>0</v>
      </c>
    </row>
    <row r="194" spans="1:23" s="98" customFormat="1" x14ac:dyDescent="0.25">
      <c r="A194" s="235" t="s">
        <v>114</v>
      </c>
      <c r="B194" s="236"/>
      <c r="C194" s="236"/>
      <c r="D194" s="237"/>
      <c r="E194" s="236"/>
      <c r="F194" s="236"/>
      <c r="G194" s="236"/>
      <c r="H194" s="236"/>
      <c r="I194" s="236"/>
      <c r="J194" s="236"/>
      <c r="K194" s="238"/>
      <c r="L194" s="95">
        <f>SUM(L187:L193)</f>
        <v>0</v>
      </c>
      <c r="M194" s="96"/>
      <c r="N194" s="27">
        <f>SUM(N187:N193)</f>
        <v>0</v>
      </c>
      <c r="O194" s="29">
        <f>SUM(O187:O193)</f>
        <v>0</v>
      </c>
      <c r="P194" s="97"/>
      <c r="Q194" s="29">
        <f>SUM(Q187:Q193)</f>
        <v>0</v>
      </c>
      <c r="R194" s="97"/>
      <c r="S194" s="29">
        <f>SUM(S187:S193)</f>
        <v>0</v>
      </c>
      <c r="T194" s="27">
        <f>SUM(T187:T193)</f>
        <v>0</v>
      </c>
      <c r="U194" s="27">
        <f>SUM(U187:U193)</f>
        <v>0</v>
      </c>
      <c r="V194" s="27">
        <f>SUM(V187:V193)</f>
        <v>0</v>
      </c>
      <c r="W194" s="28">
        <f>SUM(W187:W193)</f>
        <v>0</v>
      </c>
    </row>
    <row r="195" spans="1:23" s="52" customFormat="1" ht="5.0999999999999996" customHeight="1" x14ac:dyDescent="0.25">
      <c r="A195" s="86"/>
      <c r="B195" s="86"/>
      <c r="C195" s="86"/>
      <c r="D195" s="132"/>
      <c r="E195" s="23"/>
      <c r="F195" s="87"/>
      <c r="G195" s="88"/>
      <c r="H195" s="88"/>
      <c r="I195" s="23"/>
      <c r="J195" s="24"/>
      <c r="K195" s="24"/>
      <c r="L195" s="24"/>
      <c r="M195" s="89"/>
      <c r="N195" s="24"/>
      <c r="O195" s="25"/>
      <c r="P195" s="90"/>
      <c r="Q195" s="25"/>
      <c r="R195" s="90"/>
      <c r="S195" s="25"/>
      <c r="T195" s="24"/>
      <c r="U195" s="24"/>
      <c r="V195" s="24"/>
      <c r="W195" s="26"/>
    </row>
    <row r="196" spans="1:23" x14ac:dyDescent="0.25">
      <c r="A196" s="225"/>
      <c r="B196" s="228"/>
      <c r="C196" s="232"/>
      <c r="D196" s="194"/>
      <c r="E196" s="195"/>
      <c r="F196" s="3"/>
      <c r="G196" s="4"/>
      <c r="H196" s="4"/>
      <c r="I196" s="5">
        <f>IF(H196="t",G196-F196+1,ROUND((G196-F196)/30.4,0))</f>
        <v>0</v>
      </c>
      <c r="J196" s="6"/>
      <c r="K196" s="91">
        <f t="shared" ref="K196:K202" si="160">J196/30</f>
        <v>0</v>
      </c>
      <c r="L196" s="92">
        <f>IF(H196="t",J196/30*I196,J196*I196)</f>
        <v>0</v>
      </c>
      <c r="M196" s="93">
        <v>0.26150000000000001</v>
      </c>
      <c r="N196" s="7">
        <f t="shared" ref="N196:N202" si="161">L196*M196</f>
        <v>0</v>
      </c>
      <c r="O196" s="8"/>
      <c r="P196" s="9"/>
      <c r="Q196" s="8"/>
      <c r="R196" s="9"/>
      <c r="S196" s="8"/>
      <c r="T196" s="7">
        <f t="shared" ref="T196:T202" si="162">(O196+Q196)*K196</f>
        <v>0</v>
      </c>
      <c r="U196" s="7">
        <f t="shared" ref="U196:U202" si="163">S196*K196</f>
        <v>0</v>
      </c>
      <c r="V196" s="7">
        <f t="shared" ref="V196:V202" si="164">(O196*P196)+(Q196*R196)</f>
        <v>0</v>
      </c>
      <c r="W196" s="11">
        <f t="shared" ref="W196:W202" si="165">L196+N196-T196-U196+V196</f>
        <v>0</v>
      </c>
    </row>
    <row r="197" spans="1:23" x14ac:dyDescent="0.25">
      <c r="A197" s="226"/>
      <c r="B197" s="229"/>
      <c r="C197" s="233"/>
      <c r="D197" s="194"/>
      <c r="E197" s="195"/>
      <c r="F197" s="3"/>
      <c r="G197" s="4"/>
      <c r="H197" s="4"/>
      <c r="I197" s="5">
        <f t="shared" ref="I197:I202" si="166">IF(H197="t",G197-F197+1,ROUND((G197-F197)/30.4,0))</f>
        <v>0</v>
      </c>
      <c r="J197" s="6"/>
      <c r="K197" s="91">
        <f t="shared" si="160"/>
        <v>0</v>
      </c>
      <c r="L197" s="92">
        <f t="shared" ref="L197:L202" si="167">IF(H197="t",J197/30*I197,J197*I197)</f>
        <v>0</v>
      </c>
      <c r="M197" s="93">
        <v>0.26150000000000001</v>
      </c>
      <c r="N197" s="7">
        <f t="shared" si="161"/>
        <v>0</v>
      </c>
      <c r="O197" s="8"/>
      <c r="P197" s="9"/>
      <c r="Q197" s="8"/>
      <c r="R197" s="9"/>
      <c r="S197" s="8"/>
      <c r="T197" s="7">
        <f t="shared" si="162"/>
        <v>0</v>
      </c>
      <c r="U197" s="7">
        <f t="shared" si="163"/>
        <v>0</v>
      </c>
      <c r="V197" s="7">
        <f t="shared" si="164"/>
        <v>0</v>
      </c>
      <c r="W197" s="11">
        <f t="shared" si="165"/>
        <v>0</v>
      </c>
    </row>
    <row r="198" spans="1:23" x14ac:dyDescent="0.25">
      <c r="A198" s="226"/>
      <c r="B198" s="229"/>
      <c r="C198" s="233"/>
      <c r="D198" s="194"/>
      <c r="E198" s="195"/>
      <c r="F198" s="3"/>
      <c r="G198" s="4"/>
      <c r="H198" s="4"/>
      <c r="I198" s="5">
        <f t="shared" si="166"/>
        <v>0</v>
      </c>
      <c r="J198" s="6"/>
      <c r="K198" s="91">
        <f t="shared" si="160"/>
        <v>0</v>
      </c>
      <c r="L198" s="92">
        <f t="shared" si="167"/>
        <v>0</v>
      </c>
      <c r="M198" s="93">
        <v>0.26150000000000001</v>
      </c>
      <c r="N198" s="7">
        <f t="shared" si="161"/>
        <v>0</v>
      </c>
      <c r="O198" s="8"/>
      <c r="P198" s="9"/>
      <c r="Q198" s="8"/>
      <c r="R198" s="9"/>
      <c r="S198" s="8"/>
      <c r="T198" s="7">
        <f t="shared" si="162"/>
        <v>0</v>
      </c>
      <c r="U198" s="7">
        <f t="shared" si="163"/>
        <v>0</v>
      </c>
      <c r="V198" s="7">
        <f t="shared" si="164"/>
        <v>0</v>
      </c>
      <c r="W198" s="11">
        <f t="shared" si="165"/>
        <v>0</v>
      </c>
    </row>
    <row r="199" spans="1:23" x14ac:dyDescent="0.25">
      <c r="A199" s="226"/>
      <c r="B199" s="230"/>
      <c r="C199" s="233"/>
      <c r="D199" s="194"/>
      <c r="E199" s="195"/>
      <c r="F199" s="3"/>
      <c r="G199" s="4"/>
      <c r="H199" s="4"/>
      <c r="I199" s="5">
        <f t="shared" si="166"/>
        <v>0</v>
      </c>
      <c r="J199" s="6"/>
      <c r="K199" s="91">
        <f t="shared" si="160"/>
        <v>0</v>
      </c>
      <c r="L199" s="92">
        <f t="shared" si="167"/>
        <v>0</v>
      </c>
      <c r="M199" s="93">
        <v>0.26150000000000001</v>
      </c>
      <c r="N199" s="7">
        <f t="shared" si="161"/>
        <v>0</v>
      </c>
      <c r="O199" s="8"/>
      <c r="P199" s="9"/>
      <c r="Q199" s="8"/>
      <c r="R199" s="9"/>
      <c r="S199" s="8"/>
      <c r="T199" s="7">
        <f t="shared" si="162"/>
        <v>0</v>
      </c>
      <c r="U199" s="7">
        <f t="shared" si="163"/>
        <v>0</v>
      </c>
      <c r="V199" s="7">
        <f t="shared" si="164"/>
        <v>0</v>
      </c>
      <c r="W199" s="11">
        <f t="shared" si="165"/>
        <v>0</v>
      </c>
    </row>
    <row r="200" spans="1:23" x14ac:dyDescent="0.25">
      <c r="A200" s="226"/>
      <c r="B200" s="229"/>
      <c r="C200" s="233"/>
      <c r="D200" s="194"/>
      <c r="E200" s="195"/>
      <c r="F200" s="3"/>
      <c r="G200" s="4"/>
      <c r="H200" s="2"/>
      <c r="I200" s="5">
        <f t="shared" si="166"/>
        <v>0</v>
      </c>
      <c r="J200" s="6"/>
      <c r="K200" s="91">
        <f t="shared" si="160"/>
        <v>0</v>
      </c>
      <c r="L200" s="92">
        <f t="shared" si="167"/>
        <v>0</v>
      </c>
      <c r="M200" s="93">
        <v>0.26150000000000001</v>
      </c>
      <c r="N200" s="7">
        <f t="shared" si="161"/>
        <v>0</v>
      </c>
      <c r="O200" s="8"/>
      <c r="P200" s="9"/>
      <c r="Q200" s="8"/>
      <c r="R200" s="9"/>
      <c r="S200" s="8"/>
      <c r="T200" s="7">
        <f t="shared" si="162"/>
        <v>0</v>
      </c>
      <c r="U200" s="7">
        <f t="shared" si="163"/>
        <v>0</v>
      </c>
      <c r="V200" s="7">
        <f t="shared" si="164"/>
        <v>0</v>
      </c>
      <c r="W200" s="11">
        <f t="shared" si="165"/>
        <v>0</v>
      </c>
    </row>
    <row r="201" spans="1:23" x14ac:dyDescent="0.25">
      <c r="A201" s="226"/>
      <c r="B201" s="229"/>
      <c r="C201" s="233"/>
      <c r="D201" s="194"/>
      <c r="E201" s="195"/>
      <c r="F201" s="3"/>
      <c r="G201" s="4"/>
      <c r="H201" s="2"/>
      <c r="I201" s="5">
        <f t="shared" si="166"/>
        <v>0</v>
      </c>
      <c r="J201" s="6"/>
      <c r="K201" s="91">
        <f t="shared" si="160"/>
        <v>0</v>
      </c>
      <c r="L201" s="92">
        <f t="shared" si="167"/>
        <v>0</v>
      </c>
      <c r="M201" s="93">
        <v>0.26150000000000001</v>
      </c>
      <c r="N201" s="7">
        <f t="shared" si="161"/>
        <v>0</v>
      </c>
      <c r="O201" s="8"/>
      <c r="P201" s="9"/>
      <c r="Q201" s="8"/>
      <c r="R201" s="9"/>
      <c r="S201" s="8"/>
      <c r="T201" s="7">
        <f t="shared" si="162"/>
        <v>0</v>
      </c>
      <c r="U201" s="7">
        <f t="shared" si="163"/>
        <v>0</v>
      </c>
      <c r="V201" s="7">
        <f t="shared" si="164"/>
        <v>0</v>
      </c>
      <c r="W201" s="11">
        <f t="shared" si="165"/>
        <v>0</v>
      </c>
    </row>
    <row r="202" spans="1:23" x14ac:dyDescent="0.25">
      <c r="A202" s="227"/>
      <c r="B202" s="231"/>
      <c r="C202" s="234"/>
      <c r="D202" s="194"/>
      <c r="E202" s="195"/>
      <c r="F202" s="3"/>
      <c r="G202" s="4"/>
      <c r="H202" s="2"/>
      <c r="I202" s="5">
        <f t="shared" si="166"/>
        <v>0</v>
      </c>
      <c r="J202" s="6"/>
      <c r="K202" s="91">
        <f t="shared" si="160"/>
        <v>0</v>
      </c>
      <c r="L202" s="92">
        <f t="shared" si="167"/>
        <v>0</v>
      </c>
      <c r="M202" s="93">
        <v>0.26150000000000001</v>
      </c>
      <c r="N202" s="7">
        <f t="shared" si="161"/>
        <v>0</v>
      </c>
      <c r="O202" s="8"/>
      <c r="P202" s="9"/>
      <c r="Q202" s="8"/>
      <c r="R202" s="9"/>
      <c r="S202" s="8"/>
      <c r="T202" s="7">
        <f t="shared" si="162"/>
        <v>0</v>
      </c>
      <c r="U202" s="7">
        <f t="shared" si="163"/>
        <v>0</v>
      </c>
      <c r="V202" s="7">
        <f t="shared" si="164"/>
        <v>0</v>
      </c>
      <c r="W202" s="11">
        <f t="shared" si="165"/>
        <v>0</v>
      </c>
    </row>
    <row r="203" spans="1:23" s="98" customFormat="1" x14ac:dyDescent="0.25">
      <c r="A203" s="235" t="s">
        <v>114</v>
      </c>
      <c r="B203" s="236"/>
      <c r="C203" s="236"/>
      <c r="D203" s="237"/>
      <c r="E203" s="236"/>
      <c r="F203" s="236"/>
      <c r="G203" s="236"/>
      <c r="H203" s="236"/>
      <c r="I203" s="236"/>
      <c r="J203" s="236"/>
      <c r="K203" s="238"/>
      <c r="L203" s="95">
        <f>SUM(L196:L202)</f>
        <v>0</v>
      </c>
      <c r="M203" s="96"/>
      <c r="N203" s="27">
        <f>SUM(N196:N202)</f>
        <v>0</v>
      </c>
      <c r="O203" s="29">
        <f>SUM(O196:O202)</f>
        <v>0</v>
      </c>
      <c r="P203" s="97"/>
      <c r="Q203" s="29">
        <f>SUM(Q196:Q202)</f>
        <v>0</v>
      </c>
      <c r="R203" s="97"/>
      <c r="S203" s="29">
        <f>SUM(S196:S202)</f>
        <v>0</v>
      </c>
      <c r="T203" s="27">
        <f>SUM(T196:T202)</f>
        <v>0</v>
      </c>
      <c r="U203" s="27">
        <f>SUM(U196:U202)</f>
        <v>0</v>
      </c>
      <c r="V203" s="27">
        <f>SUM(V196:V202)</f>
        <v>0</v>
      </c>
      <c r="W203" s="28">
        <f>SUM(W196:W202)</f>
        <v>0</v>
      </c>
    </row>
    <row r="204" spans="1:23" s="52" customFormat="1" ht="5.0999999999999996" customHeight="1" x14ac:dyDescent="0.25">
      <c r="A204" s="86"/>
      <c r="B204" s="86"/>
      <c r="C204" s="86"/>
      <c r="D204" s="132"/>
      <c r="E204" s="23"/>
      <c r="F204" s="87"/>
      <c r="G204" s="88"/>
      <c r="H204" s="88"/>
      <c r="I204" s="23"/>
      <c r="J204" s="24"/>
      <c r="K204" s="24"/>
      <c r="L204" s="24"/>
      <c r="M204" s="89"/>
      <c r="N204" s="24"/>
      <c r="O204" s="25"/>
      <c r="P204" s="90"/>
      <c r="Q204" s="25"/>
      <c r="R204" s="90"/>
      <c r="S204" s="25"/>
      <c r="T204" s="24"/>
      <c r="U204" s="24"/>
      <c r="V204" s="24"/>
      <c r="W204" s="26"/>
    </row>
    <row r="205" spans="1:23" x14ac:dyDescent="0.25">
      <c r="A205" s="225"/>
      <c r="B205" s="228"/>
      <c r="C205" s="232"/>
      <c r="D205" s="194"/>
      <c r="E205" s="195"/>
      <c r="F205" s="3"/>
      <c r="G205" s="4"/>
      <c r="H205" s="4"/>
      <c r="I205" s="5">
        <f>IF(H205="t",G205-F205+1,ROUND((G205-F205)/30.4,0))</f>
        <v>0</v>
      </c>
      <c r="J205" s="6"/>
      <c r="K205" s="91">
        <f t="shared" ref="K205:K211" si="168">J205/30</f>
        <v>0</v>
      </c>
      <c r="L205" s="92">
        <f>IF(H205="t",J205/30*I205,J205*I205)</f>
        <v>0</v>
      </c>
      <c r="M205" s="93">
        <v>0.26150000000000001</v>
      </c>
      <c r="N205" s="7">
        <f t="shared" ref="N205:N211" si="169">L205*M205</f>
        <v>0</v>
      </c>
      <c r="O205" s="8"/>
      <c r="P205" s="9"/>
      <c r="Q205" s="8"/>
      <c r="R205" s="9"/>
      <c r="S205" s="8"/>
      <c r="T205" s="7">
        <f t="shared" ref="T205:T211" si="170">(O205+Q205)*K205</f>
        <v>0</v>
      </c>
      <c r="U205" s="7">
        <f t="shared" ref="U205:U211" si="171">S205*K205</f>
        <v>0</v>
      </c>
      <c r="V205" s="7">
        <f t="shared" ref="V205:V211" si="172">(O205*P205)+(Q205*R205)</f>
        <v>0</v>
      </c>
      <c r="W205" s="11">
        <f t="shared" ref="W205:W211" si="173">L205+N205-T205-U205+V205</f>
        <v>0</v>
      </c>
    </row>
    <row r="206" spans="1:23" x14ac:dyDescent="0.25">
      <c r="A206" s="226"/>
      <c r="B206" s="229"/>
      <c r="C206" s="233"/>
      <c r="D206" s="194"/>
      <c r="E206" s="195"/>
      <c r="F206" s="3"/>
      <c r="G206" s="4"/>
      <c r="H206" s="4"/>
      <c r="I206" s="5">
        <f t="shared" ref="I206:I211" si="174">IF(H206="t",G206-F206+1,ROUND((G206-F206)/30.4,0))</f>
        <v>0</v>
      </c>
      <c r="J206" s="6"/>
      <c r="K206" s="91">
        <f t="shared" si="168"/>
        <v>0</v>
      </c>
      <c r="L206" s="92">
        <f t="shared" ref="L206:L211" si="175">IF(H206="t",J206/30*I206,J206*I206)</f>
        <v>0</v>
      </c>
      <c r="M206" s="93">
        <v>0.26150000000000001</v>
      </c>
      <c r="N206" s="7">
        <f t="shared" si="169"/>
        <v>0</v>
      </c>
      <c r="O206" s="8"/>
      <c r="P206" s="9"/>
      <c r="Q206" s="8"/>
      <c r="R206" s="9"/>
      <c r="S206" s="8"/>
      <c r="T206" s="7">
        <f t="shared" si="170"/>
        <v>0</v>
      </c>
      <c r="U206" s="7">
        <f t="shared" si="171"/>
        <v>0</v>
      </c>
      <c r="V206" s="7">
        <f t="shared" si="172"/>
        <v>0</v>
      </c>
      <c r="W206" s="11">
        <f t="shared" si="173"/>
        <v>0</v>
      </c>
    </row>
    <row r="207" spans="1:23" x14ac:dyDescent="0.25">
      <c r="A207" s="226"/>
      <c r="B207" s="229"/>
      <c r="C207" s="233"/>
      <c r="D207" s="194"/>
      <c r="E207" s="195"/>
      <c r="F207" s="3"/>
      <c r="G207" s="4"/>
      <c r="H207" s="4"/>
      <c r="I207" s="5">
        <f t="shared" si="174"/>
        <v>0</v>
      </c>
      <c r="J207" s="6"/>
      <c r="K207" s="91">
        <f t="shared" si="168"/>
        <v>0</v>
      </c>
      <c r="L207" s="92">
        <f t="shared" si="175"/>
        <v>0</v>
      </c>
      <c r="M207" s="93">
        <v>0.26150000000000001</v>
      </c>
      <c r="N207" s="7">
        <f t="shared" si="169"/>
        <v>0</v>
      </c>
      <c r="O207" s="8"/>
      <c r="P207" s="9"/>
      <c r="Q207" s="8"/>
      <c r="R207" s="9"/>
      <c r="S207" s="8"/>
      <c r="T207" s="7">
        <f t="shared" si="170"/>
        <v>0</v>
      </c>
      <c r="U207" s="7">
        <f t="shared" si="171"/>
        <v>0</v>
      </c>
      <c r="V207" s="7">
        <f t="shared" si="172"/>
        <v>0</v>
      </c>
      <c r="W207" s="11">
        <f t="shared" si="173"/>
        <v>0</v>
      </c>
    </row>
    <row r="208" spans="1:23" x14ac:dyDescent="0.25">
      <c r="A208" s="226"/>
      <c r="B208" s="230"/>
      <c r="C208" s="233"/>
      <c r="D208" s="194"/>
      <c r="E208" s="195"/>
      <c r="F208" s="3"/>
      <c r="G208" s="4"/>
      <c r="H208" s="4"/>
      <c r="I208" s="5">
        <f t="shared" si="174"/>
        <v>0</v>
      </c>
      <c r="J208" s="6"/>
      <c r="K208" s="91">
        <f t="shared" si="168"/>
        <v>0</v>
      </c>
      <c r="L208" s="92">
        <f t="shared" si="175"/>
        <v>0</v>
      </c>
      <c r="M208" s="93">
        <v>0.26150000000000001</v>
      </c>
      <c r="N208" s="7">
        <f t="shared" si="169"/>
        <v>0</v>
      </c>
      <c r="O208" s="8"/>
      <c r="P208" s="9"/>
      <c r="Q208" s="8"/>
      <c r="R208" s="9"/>
      <c r="S208" s="8"/>
      <c r="T208" s="7">
        <f t="shared" si="170"/>
        <v>0</v>
      </c>
      <c r="U208" s="7">
        <f t="shared" si="171"/>
        <v>0</v>
      </c>
      <c r="V208" s="7">
        <f t="shared" si="172"/>
        <v>0</v>
      </c>
      <c r="W208" s="11">
        <f t="shared" si="173"/>
        <v>0</v>
      </c>
    </row>
    <row r="209" spans="1:23" x14ac:dyDescent="0.25">
      <c r="A209" s="226"/>
      <c r="B209" s="229"/>
      <c r="C209" s="233"/>
      <c r="D209" s="194"/>
      <c r="E209" s="195"/>
      <c r="F209" s="3"/>
      <c r="G209" s="4"/>
      <c r="H209" s="2"/>
      <c r="I209" s="5">
        <f t="shared" si="174"/>
        <v>0</v>
      </c>
      <c r="J209" s="6"/>
      <c r="K209" s="91">
        <f t="shared" si="168"/>
        <v>0</v>
      </c>
      <c r="L209" s="92">
        <f t="shared" si="175"/>
        <v>0</v>
      </c>
      <c r="M209" s="93">
        <v>0.26150000000000001</v>
      </c>
      <c r="N209" s="7">
        <f t="shared" si="169"/>
        <v>0</v>
      </c>
      <c r="O209" s="8"/>
      <c r="P209" s="9"/>
      <c r="Q209" s="8"/>
      <c r="R209" s="9"/>
      <c r="S209" s="8"/>
      <c r="T209" s="7">
        <f t="shared" si="170"/>
        <v>0</v>
      </c>
      <c r="U209" s="7">
        <f t="shared" si="171"/>
        <v>0</v>
      </c>
      <c r="V209" s="7">
        <f t="shared" si="172"/>
        <v>0</v>
      </c>
      <c r="W209" s="11">
        <f t="shared" si="173"/>
        <v>0</v>
      </c>
    </row>
    <row r="210" spans="1:23" x14ac:dyDescent="0.25">
      <c r="A210" s="226"/>
      <c r="B210" s="229"/>
      <c r="C210" s="233"/>
      <c r="D210" s="194"/>
      <c r="E210" s="195"/>
      <c r="F210" s="3"/>
      <c r="G210" s="4"/>
      <c r="H210" s="2"/>
      <c r="I210" s="5">
        <f t="shared" si="174"/>
        <v>0</v>
      </c>
      <c r="J210" s="6"/>
      <c r="K210" s="91">
        <f t="shared" si="168"/>
        <v>0</v>
      </c>
      <c r="L210" s="92">
        <f t="shared" si="175"/>
        <v>0</v>
      </c>
      <c r="M210" s="93">
        <v>0.26150000000000001</v>
      </c>
      <c r="N210" s="7">
        <f t="shared" si="169"/>
        <v>0</v>
      </c>
      <c r="O210" s="8"/>
      <c r="P210" s="9"/>
      <c r="Q210" s="8"/>
      <c r="R210" s="9"/>
      <c r="S210" s="8"/>
      <c r="T210" s="7">
        <f t="shared" si="170"/>
        <v>0</v>
      </c>
      <c r="U210" s="7">
        <f t="shared" si="171"/>
        <v>0</v>
      </c>
      <c r="V210" s="7">
        <f t="shared" si="172"/>
        <v>0</v>
      </c>
      <c r="W210" s="11">
        <f t="shared" si="173"/>
        <v>0</v>
      </c>
    </row>
    <row r="211" spans="1:23" x14ac:dyDescent="0.25">
      <c r="A211" s="227"/>
      <c r="B211" s="231"/>
      <c r="C211" s="234"/>
      <c r="D211" s="194"/>
      <c r="E211" s="195"/>
      <c r="F211" s="3"/>
      <c r="G211" s="4"/>
      <c r="H211" s="2"/>
      <c r="I211" s="5">
        <f t="shared" si="174"/>
        <v>0</v>
      </c>
      <c r="J211" s="6"/>
      <c r="K211" s="91">
        <f t="shared" si="168"/>
        <v>0</v>
      </c>
      <c r="L211" s="92">
        <f t="shared" si="175"/>
        <v>0</v>
      </c>
      <c r="M211" s="93">
        <v>0.26150000000000001</v>
      </c>
      <c r="N211" s="7">
        <f t="shared" si="169"/>
        <v>0</v>
      </c>
      <c r="O211" s="8"/>
      <c r="P211" s="9"/>
      <c r="Q211" s="8"/>
      <c r="R211" s="9"/>
      <c r="S211" s="8"/>
      <c r="T211" s="7">
        <f t="shared" si="170"/>
        <v>0</v>
      </c>
      <c r="U211" s="7">
        <f t="shared" si="171"/>
        <v>0</v>
      </c>
      <c r="V211" s="7">
        <f t="shared" si="172"/>
        <v>0</v>
      </c>
      <c r="W211" s="11">
        <f t="shared" si="173"/>
        <v>0</v>
      </c>
    </row>
    <row r="212" spans="1:23" s="98" customFormat="1" x14ac:dyDescent="0.25">
      <c r="A212" s="235" t="s">
        <v>114</v>
      </c>
      <c r="B212" s="236"/>
      <c r="C212" s="236"/>
      <c r="D212" s="237"/>
      <c r="E212" s="236"/>
      <c r="F212" s="236"/>
      <c r="G212" s="236"/>
      <c r="H212" s="236"/>
      <c r="I212" s="236"/>
      <c r="J212" s="236"/>
      <c r="K212" s="238"/>
      <c r="L212" s="95">
        <f>SUM(L205:L211)</f>
        <v>0</v>
      </c>
      <c r="M212" s="96"/>
      <c r="N212" s="27">
        <f>SUM(N205:N211)</f>
        <v>0</v>
      </c>
      <c r="O212" s="29">
        <f>SUM(O205:O211)</f>
        <v>0</v>
      </c>
      <c r="P212" s="97"/>
      <c r="Q212" s="29">
        <f>SUM(Q205:Q211)</f>
        <v>0</v>
      </c>
      <c r="R212" s="97"/>
      <c r="S212" s="29">
        <f>SUM(S205:S211)</f>
        <v>0</v>
      </c>
      <c r="T212" s="27">
        <f>SUM(T205:T211)</f>
        <v>0</v>
      </c>
      <c r="U212" s="27">
        <f>SUM(U205:U211)</f>
        <v>0</v>
      </c>
      <c r="V212" s="27">
        <f>SUM(V205:V211)</f>
        <v>0</v>
      </c>
      <c r="W212" s="28">
        <f>SUM(W205:W211)</f>
        <v>0</v>
      </c>
    </row>
    <row r="213" spans="1:23" s="52" customFormat="1" ht="5.0999999999999996" customHeight="1" x14ac:dyDescent="0.25">
      <c r="A213" s="86"/>
      <c r="B213" s="86"/>
      <c r="C213" s="86"/>
      <c r="D213" s="132"/>
      <c r="E213" s="23"/>
      <c r="F213" s="87"/>
      <c r="G213" s="88"/>
      <c r="H213" s="88"/>
      <c r="I213" s="23"/>
      <c r="J213" s="24"/>
      <c r="K213" s="24"/>
      <c r="L213" s="24"/>
      <c r="M213" s="89"/>
      <c r="N213" s="24"/>
      <c r="O213" s="25"/>
      <c r="P213" s="90"/>
      <c r="Q213" s="25"/>
      <c r="R213" s="90"/>
      <c r="S213" s="25"/>
      <c r="T213" s="24"/>
      <c r="U213" s="24"/>
      <c r="V213" s="24"/>
      <c r="W213" s="26"/>
    </row>
    <row r="214" spans="1:23" x14ac:dyDescent="0.25">
      <c r="A214" s="225"/>
      <c r="B214" s="228"/>
      <c r="C214" s="232"/>
      <c r="D214" s="194"/>
      <c r="E214" s="195"/>
      <c r="F214" s="3"/>
      <c r="G214" s="4"/>
      <c r="H214" s="4"/>
      <c r="I214" s="5">
        <f>IF(H214="t",G214-F214+1,ROUND((G214-F214)/30.4,0))</f>
        <v>0</v>
      </c>
      <c r="J214" s="6"/>
      <c r="K214" s="91">
        <f t="shared" ref="K214:K220" si="176">J214/30</f>
        <v>0</v>
      </c>
      <c r="L214" s="92">
        <f>IF(H214="t",J214/30*I214,J214*I214)</f>
        <v>0</v>
      </c>
      <c r="M214" s="93">
        <v>0.26150000000000001</v>
      </c>
      <c r="N214" s="7">
        <f t="shared" ref="N214:N220" si="177">L214*M214</f>
        <v>0</v>
      </c>
      <c r="O214" s="8"/>
      <c r="P214" s="9"/>
      <c r="Q214" s="8"/>
      <c r="R214" s="9"/>
      <c r="S214" s="8"/>
      <c r="T214" s="7">
        <f t="shared" ref="T214:T220" si="178">(O214+Q214)*K214</f>
        <v>0</v>
      </c>
      <c r="U214" s="7">
        <f t="shared" ref="U214:U220" si="179">S214*K214</f>
        <v>0</v>
      </c>
      <c r="V214" s="7">
        <f t="shared" ref="V214:V220" si="180">(O214*P214)+(Q214*R214)</f>
        <v>0</v>
      </c>
      <c r="W214" s="11">
        <f t="shared" ref="W214:W220" si="181">L214+N214-T214-U214+V214</f>
        <v>0</v>
      </c>
    </row>
    <row r="215" spans="1:23" x14ac:dyDescent="0.25">
      <c r="A215" s="226"/>
      <c r="B215" s="229"/>
      <c r="C215" s="233"/>
      <c r="D215" s="194"/>
      <c r="E215" s="195"/>
      <c r="F215" s="3"/>
      <c r="G215" s="4"/>
      <c r="H215" s="4"/>
      <c r="I215" s="5">
        <f t="shared" ref="I215:I220" si="182">IF(H215="t",G215-F215+1,ROUND((G215-F215)/30.4,0))</f>
        <v>0</v>
      </c>
      <c r="J215" s="6"/>
      <c r="K215" s="91">
        <f t="shared" si="176"/>
        <v>0</v>
      </c>
      <c r="L215" s="92">
        <f t="shared" ref="L215:L220" si="183">IF(H215="t",J215/30*I215,J215*I215)</f>
        <v>0</v>
      </c>
      <c r="M215" s="93">
        <v>0.26150000000000001</v>
      </c>
      <c r="N215" s="7">
        <f t="shared" si="177"/>
        <v>0</v>
      </c>
      <c r="O215" s="8"/>
      <c r="P215" s="9"/>
      <c r="Q215" s="8"/>
      <c r="R215" s="9"/>
      <c r="S215" s="8"/>
      <c r="T215" s="7">
        <f t="shared" si="178"/>
        <v>0</v>
      </c>
      <c r="U215" s="7">
        <f t="shared" si="179"/>
        <v>0</v>
      </c>
      <c r="V215" s="7">
        <f t="shared" si="180"/>
        <v>0</v>
      </c>
      <c r="W215" s="11">
        <f t="shared" si="181"/>
        <v>0</v>
      </c>
    </row>
    <row r="216" spans="1:23" x14ac:dyDescent="0.25">
      <c r="A216" s="226"/>
      <c r="B216" s="230"/>
      <c r="C216" s="233"/>
      <c r="D216" s="194"/>
      <c r="E216" s="195"/>
      <c r="F216" s="3"/>
      <c r="G216" s="4"/>
      <c r="H216" s="4"/>
      <c r="I216" s="5">
        <f t="shared" si="182"/>
        <v>0</v>
      </c>
      <c r="J216" s="6"/>
      <c r="K216" s="91">
        <f t="shared" si="176"/>
        <v>0</v>
      </c>
      <c r="L216" s="92">
        <f t="shared" si="183"/>
        <v>0</v>
      </c>
      <c r="M216" s="93">
        <v>0.26150000000000001</v>
      </c>
      <c r="N216" s="7">
        <f t="shared" si="177"/>
        <v>0</v>
      </c>
      <c r="O216" s="8"/>
      <c r="P216" s="9"/>
      <c r="Q216" s="8"/>
      <c r="R216" s="9"/>
      <c r="S216" s="8"/>
      <c r="T216" s="7">
        <f t="shared" si="178"/>
        <v>0</v>
      </c>
      <c r="U216" s="7">
        <f t="shared" si="179"/>
        <v>0</v>
      </c>
      <c r="V216" s="7">
        <f t="shared" si="180"/>
        <v>0</v>
      </c>
      <c r="W216" s="11">
        <f t="shared" si="181"/>
        <v>0</v>
      </c>
    </row>
    <row r="217" spans="1:23" x14ac:dyDescent="0.25">
      <c r="A217" s="226"/>
      <c r="B217" s="229"/>
      <c r="C217" s="233"/>
      <c r="D217" s="194"/>
      <c r="E217" s="195"/>
      <c r="F217" s="3"/>
      <c r="G217" s="4"/>
      <c r="H217" s="4"/>
      <c r="I217" s="5">
        <f t="shared" si="182"/>
        <v>0</v>
      </c>
      <c r="J217" s="6"/>
      <c r="K217" s="91">
        <f t="shared" si="176"/>
        <v>0</v>
      </c>
      <c r="L217" s="92">
        <f t="shared" si="183"/>
        <v>0</v>
      </c>
      <c r="M217" s="93">
        <v>0.26150000000000001</v>
      </c>
      <c r="N217" s="7">
        <f t="shared" si="177"/>
        <v>0</v>
      </c>
      <c r="O217" s="8"/>
      <c r="P217" s="9"/>
      <c r="Q217" s="8"/>
      <c r="R217" s="9"/>
      <c r="S217" s="8"/>
      <c r="T217" s="7">
        <f t="shared" si="178"/>
        <v>0</v>
      </c>
      <c r="U217" s="7">
        <f t="shared" si="179"/>
        <v>0</v>
      </c>
      <c r="V217" s="7">
        <f t="shared" si="180"/>
        <v>0</v>
      </c>
      <c r="W217" s="11">
        <f t="shared" si="181"/>
        <v>0</v>
      </c>
    </row>
    <row r="218" spans="1:23" x14ac:dyDescent="0.25">
      <c r="A218" s="226"/>
      <c r="B218" s="229"/>
      <c r="C218" s="233"/>
      <c r="D218" s="194"/>
      <c r="E218" s="195"/>
      <c r="F218" s="3"/>
      <c r="G218" s="4"/>
      <c r="H218" s="2"/>
      <c r="I218" s="5">
        <f t="shared" si="182"/>
        <v>0</v>
      </c>
      <c r="J218" s="6"/>
      <c r="K218" s="91">
        <f t="shared" si="176"/>
        <v>0</v>
      </c>
      <c r="L218" s="92">
        <f t="shared" si="183"/>
        <v>0</v>
      </c>
      <c r="M218" s="93">
        <v>0.26150000000000001</v>
      </c>
      <c r="N218" s="7">
        <f t="shared" si="177"/>
        <v>0</v>
      </c>
      <c r="O218" s="8"/>
      <c r="P218" s="9"/>
      <c r="Q218" s="8"/>
      <c r="R218" s="9"/>
      <c r="S218" s="8"/>
      <c r="T218" s="7">
        <f t="shared" si="178"/>
        <v>0</v>
      </c>
      <c r="U218" s="7">
        <f t="shared" si="179"/>
        <v>0</v>
      </c>
      <c r="V218" s="7">
        <f t="shared" si="180"/>
        <v>0</v>
      </c>
      <c r="W218" s="11">
        <f t="shared" si="181"/>
        <v>0</v>
      </c>
    </row>
    <row r="219" spans="1:23" x14ac:dyDescent="0.25">
      <c r="A219" s="226"/>
      <c r="B219" s="229"/>
      <c r="C219" s="233"/>
      <c r="D219" s="194"/>
      <c r="E219" s="195"/>
      <c r="F219" s="3"/>
      <c r="G219" s="4"/>
      <c r="H219" s="2"/>
      <c r="I219" s="5">
        <f t="shared" si="182"/>
        <v>0</v>
      </c>
      <c r="J219" s="6"/>
      <c r="K219" s="91">
        <f t="shared" si="176"/>
        <v>0</v>
      </c>
      <c r="L219" s="92">
        <f t="shared" si="183"/>
        <v>0</v>
      </c>
      <c r="M219" s="93">
        <v>0.26150000000000001</v>
      </c>
      <c r="N219" s="7">
        <f t="shared" si="177"/>
        <v>0</v>
      </c>
      <c r="O219" s="8"/>
      <c r="P219" s="9"/>
      <c r="Q219" s="8"/>
      <c r="R219" s="9"/>
      <c r="S219" s="8"/>
      <c r="T219" s="7">
        <f t="shared" si="178"/>
        <v>0</v>
      </c>
      <c r="U219" s="7">
        <f t="shared" si="179"/>
        <v>0</v>
      </c>
      <c r="V219" s="7">
        <f t="shared" si="180"/>
        <v>0</v>
      </c>
      <c r="W219" s="11">
        <f t="shared" si="181"/>
        <v>0</v>
      </c>
    </row>
    <row r="220" spans="1:23" x14ac:dyDescent="0.25">
      <c r="A220" s="227"/>
      <c r="B220" s="231"/>
      <c r="C220" s="234"/>
      <c r="D220" s="194"/>
      <c r="E220" s="195"/>
      <c r="F220" s="3"/>
      <c r="G220" s="4"/>
      <c r="H220" s="2"/>
      <c r="I220" s="5">
        <f t="shared" si="182"/>
        <v>0</v>
      </c>
      <c r="J220" s="6"/>
      <c r="K220" s="91">
        <f t="shared" si="176"/>
        <v>0</v>
      </c>
      <c r="L220" s="92">
        <f t="shared" si="183"/>
        <v>0</v>
      </c>
      <c r="M220" s="93">
        <v>0.26150000000000001</v>
      </c>
      <c r="N220" s="7">
        <f t="shared" si="177"/>
        <v>0</v>
      </c>
      <c r="O220" s="8"/>
      <c r="P220" s="9"/>
      <c r="Q220" s="8"/>
      <c r="R220" s="9"/>
      <c r="S220" s="8"/>
      <c r="T220" s="7">
        <f t="shared" si="178"/>
        <v>0</v>
      </c>
      <c r="U220" s="7">
        <f t="shared" si="179"/>
        <v>0</v>
      </c>
      <c r="V220" s="7">
        <f t="shared" si="180"/>
        <v>0</v>
      </c>
      <c r="W220" s="11">
        <f t="shared" si="181"/>
        <v>0</v>
      </c>
    </row>
    <row r="221" spans="1:23" s="98" customFormat="1" x14ac:dyDescent="0.25">
      <c r="A221" s="235" t="s">
        <v>114</v>
      </c>
      <c r="B221" s="236"/>
      <c r="C221" s="236"/>
      <c r="D221" s="237"/>
      <c r="E221" s="236"/>
      <c r="F221" s="236"/>
      <c r="G221" s="236"/>
      <c r="H221" s="236"/>
      <c r="I221" s="236"/>
      <c r="J221" s="236"/>
      <c r="K221" s="238"/>
      <c r="L221" s="95">
        <f>SUM(L214:L220)</f>
        <v>0</v>
      </c>
      <c r="M221" s="96"/>
      <c r="N221" s="27">
        <f>SUM(N214:N220)</f>
        <v>0</v>
      </c>
      <c r="O221" s="29">
        <f>SUM(O214:O220)</f>
        <v>0</v>
      </c>
      <c r="P221" s="97"/>
      <c r="Q221" s="29">
        <f>SUM(Q214:Q220)</f>
        <v>0</v>
      </c>
      <c r="R221" s="97"/>
      <c r="S221" s="29">
        <f>SUM(S214:S220)</f>
        <v>0</v>
      </c>
      <c r="T221" s="27">
        <f>SUM(T214:T220)</f>
        <v>0</v>
      </c>
      <c r="U221" s="27">
        <f>SUM(U214:U220)</f>
        <v>0</v>
      </c>
      <c r="V221" s="27">
        <f>SUM(V214:V220)</f>
        <v>0</v>
      </c>
      <c r="W221" s="28">
        <f>SUM(W214:W220)</f>
        <v>0</v>
      </c>
    </row>
    <row r="222" spans="1:23" s="52" customFormat="1" ht="5.0999999999999996" customHeight="1" x14ac:dyDescent="0.25">
      <c r="A222" s="86"/>
      <c r="B222" s="86"/>
      <c r="C222" s="86"/>
      <c r="D222" s="132"/>
      <c r="E222" s="23"/>
      <c r="F222" s="87"/>
      <c r="G222" s="88"/>
      <c r="H222" s="88"/>
      <c r="I222" s="23"/>
      <c r="J222" s="24"/>
      <c r="K222" s="24"/>
      <c r="L222" s="24"/>
      <c r="M222" s="89"/>
      <c r="N222" s="24"/>
      <c r="O222" s="25"/>
      <c r="P222" s="90"/>
      <c r="Q222" s="25"/>
      <c r="R222" s="90"/>
      <c r="S222" s="25"/>
      <c r="T222" s="24"/>
      <c r="U222" s="24"/>
      <c r="V222" s="24"/>
      <c r="W222" s="26"/>
    </row>
    <row r="223" spans="1:23" x14ac:dyDescent="0.25">
      <c r="A223" s="225"/>
      <c r="B223" s="228"/>
      <c r="C223" s="232"/>
      <c r="D223" s="194"/>
      <c r="E223" s="195"/>
      <c r="F223" s="3"/>
      <c r="G223" s="4"/>
      <c r="H223" s="4"/>
      <c r="I223" s="5">
        <f>IF(H223="t",G223-F223+1,ROUND((G223-F223)/30.4,0))</f>
        <v>0</v>
      </c>
      <c r="J223" s="6"/>
      <c r="K223" s="91">
        <f t="shared" ref="K223:K229" si="184">J223/30</f>
        <v>0</v>
      </c>
      <c r="L223" s="92">
        <f>IF(H223="t",J223/30*I223,J223*I223)</f>
        <v>0</v>
      </c>
      <c r="M223" s="93">
        <v>0.26150000000000001</v>
      </c>
      <c r="N223" s="7">
        <f t="shared" ref="N223:N229" si="185">L223*M223</f>
        <v>0</v>
      </c>
      <c r="O223" s="8"/>
      <c r="P223" s="9"/>
      <c r="Q223" s="8"/>
      <c r="R223" s="9"/>
      <c r="S223" s="8"/>
      <c r="T223" s="7">
        <f t="shared" ref="T223:T229" si="186">(O223+Q223)*K223</f>
        <v>0</v>
      </c>
      <c r="U223" s="7">
        <f t="shared" ref="U223:U229" si="187">S223*K223</f>
        <v>0</v>
      </c>
      <c r="V223" s="7">
        <f t="shared" ref="V223:V229" si="188">(O223*P223)+(Q223*R223)</f>
        <v>0</v>
      </c>
      <c r="W223" s="11">
        <f t="shared" ref="W223:W229" si="189">L223+N223-T223-U223+V223</f>
        <v>0</v>
      </c>
    </row>
    <row r="224" spans="1:23" x14ac:dyDescent="0.25">
      <c r="A224" s="226"/>
      <c r="B224" s="229"/>
      <c r="C224" s="233"/>
      <c r="D224" s="194"/>
      <c r="E224" s="195"/>
      <c r="F224" s="3"/>
      <c r="G224" s="4"/>
      <c r="H224" s="4"/>
      <c r="I224" s="5">
        <f t="shared" ref="I224:I229" si="190">IF(H224="t",G224-F224+1,ROUND((G224-F224)/30.4,0))</f>
        <v>0</v>
      </c>
      <c r="J224" s="6"/>
      <c r="K224" s="91">
        <f t="shared" si="184"/>
        <v>0</v>
      </c>
      <c r="L224" s="92">
        <f t="shared" ref="L224:L229" si="191">IF(H224="t",J224/30*I224,J224*I224)</f>
        <v>0</v>
      </c>
      <c r="M224" s="93">
        <v>0.26150000000000001</v>
      </c>
      <c r="N224" s="7">
        <f t="shared" si="185"/>
        <v>0</v>
      </c>
      <c r="O224" s="8"/>
      <c r="P224" s="9"/>
      <c r="Q224" s="8"/>
      <c r="R224" s="9"/>
      <c r="S224" s="8"/>
      <c r="T224" s="7">
        <f t="shared" si="186"/>
        <v>0</v>
      </c>
      <c r="U224" s="7">
        <f t="shared" si="187"/>
        <v>0</v>
      </c>
      <c r="V224" s="7">
        <f t="shared" si="188"/>
        <v>0</v>
      </c>
      <c r="W224" s="11">
        <f t="shared" si="189"/>
        <v>0</v>
      </c>
    </row>
    <row r="225" spans="1:23" x14ac:dyDescent="0.25">
      <c r="A225" s="226"/>
      <c r="B225" s="229"/>
      <c r="C225" s="233"/>
      <c r="D225" s="194"/>
      <c r="E225" s="195"/>
      <c r="F225" s="3"/>
      <c r="G225" s="4"/>
      <c r="H225" s="4"/>
      <c r="I225" s="5">
        <f t="shared" si="190"/>
        <v>0</v>
      </c>
      <c r="J225" s="6"/>
      <c r="K225" s="91">
        <f t="shared" si="184"/>
        <v>0</v>
      </c>
      <c r="L225" s="92">
        <f t="shared" si="191"/>
        <v>0</v>
      </c>
      <c r="M225" s="93">
        <v>0.26150000000000001</v>
      </c>
      <c r="N225" s="7">
        <f t="shared" si="185"/>
        <v>0</v>
      </c>
      <c r="O225" s="8"/>
      <c r="P225" s="9"/>
      <c r="Q225" s="8"/>
      <c r="R225" s="9"/>
      <c r="S225" s="8"/>
      <c r="T225" s="7">
        <f t="shared" si="186"/>
        <v>0</v>
      </c>
      <c r="U225" s="7">
        <f t="shared" si="187"/>
        <v>0</v>
      </c>
      <c r="V225" s="7">
        <f t="shared" si="188"/>
        <v>0</v>
      </c>
      <c r="W225" s="11">
        <f t="shared" si="189"/>
        <v>0</v>
      </c>
    </row>
    <row r="226" spans="1:23" x14ac:dyDescent="0.25">
      <c r="A226" s="226"/>
      <c r="B226" s="230"/>
      <c r="C226" s="233"/>
      <c r="D226" s="194"/>
      <c r="E226" s="195"/>
      <c r="F226" s="3"/>
      <c r="G226" s="4"/>
      <c r="H226" s="4"/>
      <c r="I226" s="5">
        <f t="shared" si="190"/>
        <v>0</v>
      </c>
      <c r="J226" s="6"/>
      <c r="K226" s="91">
        <f t="shared" si="184"/>
        <v>0</v>
      </c>
      <c r="L226" s="92">
        <f t="shared" si="191"/>
        <v>0</v>
      </c>
      <c r="M226" s="93">
        <v>0.26150000000000001</v>
      </c>
      <c r="N226" s="7">
        <f t="shared" si="185"/>
        <v>0</v>
      </c>
      <c r="O226" s="8"/>
      <c r="P226" s="9"/>
      <c r="Q226" s="8"/>
      <c r="R226" s="9"/>
      <c r="S226" s="8"/>
      <c r="T226" s="7">
        <f t="shared" si="186"/>
        <v>0</v>
      </c>
      <c r="U226" s="7">
        <f t="shared" si="187"/>
        <v>0</v>
      </c>
      <c r="V226" s="7">
        <f t="shared" si="188"/>
        <v>0</v>
      </c>
      <c r="W226" s="11">
        <f t="shared" si="189"/>
        <v>0</v>
      </c>
    </row>
    <row r="227" spans="1:23" x14ac:dyDescent="0.25">
      <c r="A227" s="226"/>
      <c r="B227" s="229"/>
      <c r="C227" s="233"/>
      <c r="D227" s="194"/>
      <c r="E227" s="195"/>
      <c r="F227" s="3"/>
      <c r="G227" s="4"/>
      <c r="H227" s="2"/>
      <c r="I227" s="5">
        <f t="shared" si="190"/>
        <v>0</v>
      </c>
      <c r="J227" s="6"/>
      <c r="K227" s="91">
        <f t="shared" si="184"/>
        <v>0</v>
      </c>
      <c r="L227" s="92">
        <f t="shared" si="191"/>
        <v>0</v>
      </c>
      <c r="M227" s="93">
        <v>0.26150000000000001</v>
      </c>
      <c r="N227" s="7">
        <f t="shared" si="185"/>
        <v>0</v>
      </c>
      <c r="O227" s="8"/>
      <c r="P227" s="9"/>
      <c r="Q227" s="8"/>
      <c r="R227" s="9"/>
      <c r="S227" s="8"/>
      <c r="T227" s="7">
        <f t="shared" si="186"/>
        <v>0</v>
      </c>
      <c r="U227" s="7">
        <f t="shared" si="187"/>
        <v>0</v>
      </c>
      <c r="V227" s="7">
        <f t="shared" si="188"/>
        <v>0</v>
      </c>
      <c r="W227" s="11">
        <f t="shared" si="189"/>
        <v>0</v>
      </c>
    </row>
    <row r="228" spans="1:23" x14ac:dyDescent="0.25">
      <c r="A228" s="226"/>
      <c r="B228" s="229"/>
      <c r="C228" s="233"/>
      <c r="D228" s="194"/>
      <c r="E228" s="195"/>
      <c r="F228" s="3"/>
      <c r="G228" s="4"/>
      <c r="H228" s="2"/>
      <c r="I228" s="5">
        <f t="shared" si="190"/>
        <v>0</v>
      </c>
      <c r="J228" s="6"/>
      <c r="K228" s="91">
        <f t="shared" si="184"/>
        <v>0</v>
      </c>
      <c r="L228" s="92">
        <f t="shared" si="191"/>
        <v>0</v>
      </c>
      <c r="M228" s="93">
        <v>0.26150000000000001</v>
      </c>
      <c r="N228" s="7">
        <f t="shared" si="185"/>
        <v>0</v>
      </c>
      <c r="O228" s="8"/>
      <c r="P228" s="9"/>
      <c r="Q228" s="8"/>
      <c r="R228" s="9"/>
      <c r="S228" s="8"/>
      <c r="T228" s="7">
        <f t="shared" si="186"/>
        <v>0</v>
      </c>
      <c r="U228" s="7">
        <f t="shared" si="187"/>
        <v>0</v>
      </c>
      <c r="V228" s="7">
        <f t="shared" si="188"/>
        <v>0</v>
      </c>
      <c r="W228" s="11">
        <f t="shared" si="189"/>
        <v>0</v>
      </c>
    </row>
    <row r="229" spans="1:23" x14ac:dyDescent="0.25">
      <c r="A229" s="227"/>
      <c r="B229" s="231"/>
      <c r="C229" s="234"/>
      <c r="D229" s="194"/>
      <c r="E229" s="195"/>
      <c r="F229" s="3"/>
      <c r="G229" s="4"/>
      <c r="H229" s="2"/>
      <c r="I229" s="5">
        <f t="shared" si="190"/>
        <v>0</v>
      </c>
      <c r="J229" s="6"/>
      <c r="K229" s="91">
        <f t="shared" si="184"/>
        <v>0</v>
      </c>
      <c r="L229" s="92">
        <f t="shared" si="191"/>
        <v>0</v>
      </c>
      <c r="M229" s="93">
        <v>0.26150000000000001</v>
      </c>
      <c r="N229" s="7">
        <f t="shared" si="185"/>
        <v>0</v>
      </c>
      <c r="O229" s="8"/>
      <c r="P229" s="9"/>
      <c r="Q229" s="8"/>
      <c r="R229" s="9"/>
      <c r="S229" s="8"/>
      <c r="T229" s="7">
        <f t="shared" si="186"/>
        <v>0</v>
      </c>
      <c r="U229" s="7">
        <f t="shared" si="187"/>
        <v>0</v>
      </c>
      <c r="V229" s="7">
        <f t="shared" si="188"/>
        <v>0</v>
      </c>
      <c r="W229" s="11">
        <f t="shared" si="189"/>
        <v>0</v>
      </c>
    </row>
    <row r="230" spans="1:23" s="98" customFormat="1" x14ac:dyDescent="0.25">
      <c r="A230" s="235" t="s">
        <v>114</v>
      </c>
      <c r="B230" s="236"/>
      <c r="C230" s="236"/>
      <c r="D230" s="237"/>
      <c r="E230" s="236"/>
      <c r="F230" s="236"/>
      <c r="G230" s="236"/>
      <c r="H230" s="236"/>
      <c r="I230" s="236"/>
      <c r="J230" s="236"/>
      <c r="K230" s="238"/>
      <c r="L230" s="95">
        <f>SUM(L223:L229)</f>
        <v>0</v>
      </c>
      <c r="M230" s="96"/>
      <c r="N230" s="27">
        <f>SUM(N223:N229)</f>
        <v>0</v>
      </c>
      <c r="O230" s="29">
        <f>SUM(O223:O229)</f>
        <v>0</v>
      </c>
      <c r="P230" s="97"/>
      <c r="Q230" s="29">
        <f>SUM(Q223:Q229)</f>
        <v>0</v>
      </c>
      <c r="R230" s="97"/>
      <c r="S230" s="29">
        <f>SUM(S223:S229)</f>
        <v>0</v>
      </c>
      <c r="T230" s="27">
        <f>SUM(T223:T229)</f>
        <v>0</v>
      </c>
      <c r="U230" s="27">
        <f>SUM(U223:U229)</f>
        <v>0</v>
      </c>
      <c r="V230" s="27">
        <f>SUM(V223:V229)</f>
        <v>0</v>
      </c>
      <c r="W230" s="28">
        <f>SUM(W223:W229)</f>
        <v>0</v>
      </c>
    </row>
    <row r="231" spans="1:23" s="52" customFormat="1" ht="5.0999999999999996" customHeight="1" x14ac:dyDescent="0.25">
      <c r="A231" s="86"/>
      <c r="B231" s="86"/>
      <c r="C231" s="86"/>
      <c r="D231" s="132"/>
      <c r="E231" s="23"/>
      <c r="F231" s="87"/>
      <c r="G231" s="88"/>
      <c r="H231" s="88"/>
      <c r="I231" s="23"/>
      <c r="J231" s="24"/>
      <c r="K231" s="24"/>
      <c r="L231" s="24"/>
      <c r="M231" s="89"/>
      <c r="N231" s="24"/>
      <c r="O231" s="25"/>
      <c r="P231" s="90"/>
      <c r="Q231" s="25"/>
      <c r="R231" s="90"/>
      <c r="S231" s="25"/>
      <c r="T231" s="24"/>
      <c r="U231" s="24"/>
      <c r="V231" s="24"/>
      <c r="W231" s="26"/>
    </row>
    <row r="232" spans="1:23" x14ac:dyDescent="0.25">
      <c r="A232" s="225"/>
      <c r="B232" s="228"/>
      <c r="C232" s="232"/>
      <c r="D232" s="194"/>
      <c r="E232" s="195"/>
      <c r="F232" s="3"/>
      <c r="G232" s="4"/>
      <c r="H232" s="4"/>
      <c r="I232" s="5">
        <f>IF(H232="t",G232-F232+1,ROUND((G232-F232)/30.4,0))</f>
        <v>0</v>
      </c>
      <c r="J232" s="6"/>
      <c r="K232" s="91">
        <f t="shared" ref="K232:K238" si="192">J232/30</f>
        <v>0</v>
      </c>
      <c r="L232" s="92">
        <f>IF(H232="t",J232/30*I232,J232*I232)</f>
        <v>0</v>
      </c>
      <c r="M232" s="93">
        <v>0.26150000000000001</v>
      </c>
      <c r="N232" s="7">
        <f t="shared" ref="N232:N238" si="193">L232*M232</f>
        <v>0</v>
      </c>
      <c r="O232" s="8"/>
      <c r="P232" s="9"/>
      <c r="Q232" s="8"/>
      <c r="R232" s="9"/>
      <c r="S232" s="8"/>
      <c r="T232" s="7">
        <f t="shared" ref="T232:T238" si="194">(O232+Q232)*K232</f>
        <v>0</v>
      </c>
      <c r="U232" s="7">
        <f t="shared" ref="U232:U238" si="195">S232*K232</f>
        <v>0</v>
      </c>
      <c r="V232" s="7">
        <f t="shared" ref="V232:V238" si="196">(O232*P232)+(Q232*R232)</f>
        <v>0</v>
      </c>
      <c r="W232" s="11">
        <f t="shared" ref="W232:W238" si="197">L232+N232-T232-U232+V232</f>
        <v>0</v>
      </c>
    </row>
    <row r="233" spans="1:23" x14ac:dyDescent="0.25">
      <c r="A233" s="226"/>
      <c r="B233" s="229"/>
      <c r="C233" s="233"/>
      <c r="D233" s="194"/>
      <c r="E233" s="195"/>
      <c r="F233" s="3"/>
      <c r="G233" s="4"/>
      <c r="H233" s="4"/>
      <c r="I233" s="5">
        <f t="shared" ref="I233:I238" si="198">IF(H233="t",G233-F233+1,ROUND((G233-F233)/30.4,0))</f>
        <v>0</v>
      </c>
      <c r="J233" s="6"/>
      <c r="K233" s="91">
        <f t="shared" si="192"/>
        <v>0</v>
      </c>
      <c r="L233" s="92">
        <f t="shared" ref="L233:L238" si="199">IF(H233="t",J233/30*I233,J233*I233)</f>
        <v>0</v>
      </c>
      <c r="M233" s="93">
        <v>0.26150000000000001</v>
      </c>
      <c r="N233" s="7">
        <f t="shared" si="193"/>
        <v>0</v>
      </c>
      <c r="O233" s="8"/>
      <c r="P233" s="9"/>
      <c r="Q233" s="8"/>
      <c r="R233" s="9"/>
      <c r="S233" s="8"/>
      <c r="T233" s="7">
        <f t="shared" si="194"/>
        <v>0</v>
      </c>
      <c r="U233" s="7">
        <f t="shared" si="195"/>
        <v>0</v>
      </c>
      <c r="V233" s="7">
        <f t="shared" si="196"/>
        <v>0</v>
      </c>
      <c r="W233" s="11">
        <f t="shared" si="197"/>
        <v>0</v>
      </c>
    </row>
    <row r="234" spans="1:23" x14ac:dyDescent="0.25">
      <c r="A234" s="226"/>
      <c r="B234" s="229"/>
      <c r="C234" s="233"/>
      <c r="D234" s="194"/>
      <c r="E234" s="195"/>
      <c r="F234" s="3"/>
      <c r="G234" s="4"/>
      <c r="H234" s="4"/>
      <c r="I234" s="5">
        <f t="shared" si="198"/>
        <v>0</v>
      </c>
      <c r="J234" s="6"/>
      <c r="K234" s="91">
        <f t="shared" si="192"/>
        <v>0</v>
      </c>
      <c r="L234" s="92">
        <f t="shared" si="199"/>
        <v>0</v>
      </c>
      <c r="M234" s="93">
        <v>0.26150000000000001</v>
      </c>
      <c r="N234" s="7">
        <f t="shared" si="193"/>
        <v>0</v>
      </c>
      <c r="O234" s="8"/>
      <c r="P234" s="9"/>
      <c r="Q234" s="8"/>
      <c r="R234" s="9"/>
      <c r="S234" s="8"/>
      <c r="T234" s="7">
        <f t="shared" si="194"/>
        <v>0</v>
      </c>
      <c r="U234" s="7">
        <f t="shared" si="195"/>
        <v>0</v>
      </c>
      <c r="V234" s="7">
        <f t="shared" si="196"/>
        <v>0</v>
      </c>
      <c r="W234" s="11">
        <f t="shared" si="197"/>
        <v>0</v>
      </c>
    </row>
    <row r="235" spans="1:23" x14ac:dyDescent="0.25">
      <c r="A235" s="226"/>
      <c r="B235" s="230"/>
      <c r="C235" s="233"/>
      <c r="D235" s="194"/>
      <c r="E235" s="195"/>
      <c r="F235" s="3"/>
      <c r="G235" s="4"/>
      <c r="H235" s="4"/>
      <c r="I235" s="5">
        <f t="shared" si="198"/>
        <v>0</v>
      </c>
      <c r="J235" s="6"/>
      <c r="K235" s="91">
        <f t="shared" si="192"/>
        <v>0</v>
      </c>
      <c r="L235" s="92">
        <f t="shared" si="199"/>
        <v>0</v>
      </c>
      <c r="M235" s="93">
        <v>0.26150000000000001</v>
      </c>
      <c r="N235" s="7">
        <f t="shared" si="193"/>
        <v>0</v>
      </c>
      <c r="O235" s="8"/>
      <c r="P235" s="9"/>
      <c r="Q235" s="8"/>
      <c r="R235" s="9"/>
      <c r="S235" s="8"/>
      <c r="T235" s="7">
        <f t="shared" si="194"/>
        <v>0</v>
      </c>
      <c r="U235" s="7">
        <f t="shared" si="195"/>
        <v>0</v>
      </c>
      <c r="V235" s="7">
        <f t="shared" si="196"/>
        <v>0</v>
      </c>
      <c r="W235" s="11">
        <f t="shared" si="197"/>
        <v>0</v>
      </c>
    </row>
    <row r="236" spans="1:23" x14ac:dyDescent="0.25">
      <c r="A236" s="226"/>
      <c r="B236" s="229"/>
      <c r="C236" s="233"/>
      <c r="D236" s="194"/>
      <c r="E236" s="195"/>
      <c r="F236" s="3"/>
      <c r="G236" s="4"/>
      <c r="H236" s="2"/>
      <c r="I236" s="5">
        <f t="shared" si="198"/>
        <v>0</v>
      </c>
      <c r="J236" s="6"/>
      <c r="K236" s="91">
        <f t="shared" si="192"/>
        <v>0</v>
      </c>
      <c r="L236" s="92">
        <f t="shared" si="199"/>
        <v>0</v>
      </c>
      <c r="M236" s="93">
        <v>0.26150000000000001</v>
      </c>
      <c r="N236" s="7">
        <f t="shared" si="193"/>
        <v>0</v>
      </c>
      <c r="O236" s="8"/>
      <c r="P236" s="9"/>
      <c r="Q236" s="8"/>
      <c r="R236" s="9"/>
      <c r="S236" s="8"/>
      <c r="T236" s="7">
        <f t="shared" si="194"/>
        <v>0</v>
      </c>
      <c r="U236" s="7">
        <f t="shared" si="195"/>
        <v>0</v>
      </c>
      <c r="V236" s="7">
        <f t="shared" si="196"/>
        <v>0</v>
      </c>
      <c r="W236" s="11">
        <f t="shared" si="197"/>
        <v>0</v>
      </c>
    </row>
    <row r="237" spans="1:23" x14ac:dyDescent="0.25">
      <c r="A237" s="226"/>
      <c r="B237" s="229"/>
      <c r="C237" s="233"/>
      <c r="D237" s="194"/>
      <c r="E237" s="195"/>
      <c r="F237" s="3"/>
      <c r="G237" s="4"/>
      <c r="H237" s="2"/>
      <c r="I237" s="5">
        <f t="shared" si="198"/>
        <v>0</v>
      </c>
      <c r="J237" s="6"/>
      <c r="K237" s="91">
        <f t="shared" si="192"/>
        <v>0</v>
      </c>
      <c r="L237" s="92">
        <f t="shared" si="199"/>
        <v>0</v>
      </c>
      <c r="M237" s="93">
        <v>0.26150000000000001</v>
      </c>
      <c r="N237" s="7">
        <f t="shared" si="193"/>
        <v>0</v>
      </c>
      <c r="O237" s="8"/>
      <c r="P237" s="9"/>
      <c r="Q237" s="8"/>
      <c r="R237" s="9"/>
      <c r="S237" s="8"/>
      <c r="T237" s="7">
        <f t="shared" si="194"/>
        <v>0</v>
      </c>
      <c r="U237" s="7">
        <f t="shared" si="195"/>
        <v>0</v>
      </c>
      <c r="V237" s="7">
        <f t="shared" si="196"/>
        <v>0</v>
      </c>
      <c r="W237" s="11">
        <f t="shared" si="197"/>
        <v>0</v>
      </c>
    </row>
    <row r="238" spans="1:23" x14ac:dyDescent="0.25">
      <c r="A238" s="227"/>
      <c r="B238" s="231"/>
      <c r="C238" s="234"/>
      <c r="D238" s="194"/>
      <c r="E238" s="195"/>
      <c r="F238" s="3"/>
      <c r="G238" s="4"/>
      <c r="H238" s="2"/>
      <c r="I238" s="5">
        <f t="shared" si="198"/>
        <v>0</v>
      </c>
      <c r="J238" s="6"/>
      <c r="K238" s="91">
        <f t="shared" si="192"/>
        <v>0</v>
      </c>
      <c r="L238" s="92">
        <f t="shared" si="199"/>
        <v>0</v>
      </c>
      <c r="M238" s="93">
        <v>0.26150000000000001</v>
      </c>
      <c r="N238" s="7">
        <f t="shared" si="193"/>
        <v>0</v>
      </c>
      <c r="O238" s="8"/>
      <c r="P238" s="9"/>
      <c r="Q238" s="8"/>
      <c r="R238" s="9"/>
      <c r="S238" s="8"/>
      <c r="T238" s="7">
        <f t="shared" si="194"/>
        <v>0</v>
      </c>
      <c r="U238" s="7">
        <f t="shared" si="195"/>
        <v>0</v>
      </c>
      <c r="V238" s="7">
        <f t="shared" si="196"/>
        <v>0</v>
      </c>
      <c r="W238" s="11">
        <f t="shared" si="197"/>
        <v>0</v>
      </c>
    </row>
    <row r="239" spans="1:23" s="98" customFormat="1" x14ac:dyDescent="0.25">
      <c r="A239" s="235" t="s">
        <v>114</v>
      </c>
      <c r="B239" s="236"/>
      <c r="C239" s="236"/>
      <c r="D239" s="237"/>
      <c r="E239" s="236"/>
      <c r="F239" s="236"/>
      <c r="G239" s="236"/>
      <c r="H239" s="236"/>
      <c r="I239" s="236"/>
      <c r="J239" s="236"/>
      <c r="K239" s="238"/>
      <c r="L239" s="95">
        <f>SUM(L232:L238)</f>
        <v>0</v>
      </c>
      <c r="M239" s="96"/>
      <c r="N239" s="27">
        <f>SUM(N232:N238)</f>
        <v>0</v>
      </c>
      <c r="O239" s="29">
        <f>SUM(O232:O238)</f>
        <v>0</v>
      </c>
      <c r="P239" s="97"/>
      <c r="Q239" s="29">
        <f>SUM(Q232:Q238)</f>
        <v>0</v>
      </c>
      <c r="R239" s="97"/>
      <c r="S239" s="29">
        <f>SUM(S232:S238)</f>
        <v>0</v>
      </c>
      <c r="T239" s="27">
        <f>SUM(T232:T238)</f>
        <v>0</v>
      </c>
      <c r="U239" s="27">
        <f>SUM(U232:U238)</f>
        <v>0</v>
      </c>
      <c r="V239" s="27">
        <f>SUM(V232:V238)</f>
        <v>0</v>
      </c>
      <c r="W239" s="28">
        <f>SUM(W232:W238)</f>
        <v>0</v>
      </c>
    </row>
    <row r="240" spans="1:23" s="52" customFormat="1" ht="5.0999999999999996" customHeight="1" x14ac:dyDescent="0.25">
      <c r="A240" s="86"/>
      <c r="B240" s="86"/>
      <c r="C240" s="86"/>
      <c r="D240" s="132"/>
      <c r="E240" s="23"/>
      <c r="F240" s="87"/>
      <c r="G240" s="88"/>
      <c r="H240" s="88"/>
      <c r="I240" s="23"/>
      <c r="J240" s="24"/>
      <c r="K240" s="24"/>
      <c r="L240" s="24"/>
      <c r="M240" s="89"/>
      <c r="N240" s="24"/>
      <c r="O240" s="25"/>
      <c r="P240" s="90"/>
      <c r="Q240" s="25"/>
      <c r="R240" s="90"/>
      <c r="S240" s="25"/>
      <c r="T240" s="24"/>
      <c r="U240" s="24"/>
      <c r="V240" s="24"/>
      <c r="W240" s="26"/>
    </row>
    <row r="241" spans="1:23" x14ac:dyDescent="0.25">
      <c r="A241" s="225"/>
      <c r="B241" s="228"/>
      <c r="C241" s="232"/>
      <c r="D241" s="194"/>
      <c r="E241" s="195"/>
      <c r="F241" s="3"/>
      <c r="G241" s="4"/>
      <c r="H241" s="4"/>
      <c r="I241" s="5">
        <f>IF(H241="t",G241-F241+1,ROUND((G241-F241)/30.4,0))</f>
        <v>0</v>
      </c>
      <c r="J241" s="6"/>
      <c r="K241" s="91">
        <f t="shared" ref="K241:K247" si="200">J241/30</f>
        <v>0</v>
      </c>
      <c r="L241" s="92">
        <f>IF(H241="t",J241/30*I241,J241*I241)</f>
        <v>0</v>
      </c>
      <c r="M241" s="93">
        <v>0.26150000000000001</v>
      </c>
      <c r="N241" s="7">
        <f t="shared" ref="N241:N247" si="201">L241*M241</f>
        <v>0</v>
      </c>
      <c r="O241" s="8"/>
      <c r="P241" s="9"/>
      <c r="Q241" s="8"/>
      <c r="R241" s="9"/>
      <c r="S241" s="8"/>
      <c r="T241" s="7">
        <f t="shared" ref="T241:T247" si="202">(O241+Q241)*K241</f>
        <v>0</v>
      </c>
      <c r="U241" s="7">
        <f t="shared" ref="U241:U247" si="203">S241*K241</f>
        <v>0</v>
      </c>
      <c r="V241" s="7">
        <f t="shared" ref="V241:V247" si="204">(O241*P241)+(Q241*R241)</f>
        <v>0</v>
      </c>
      <c r="W241" s="11">
        <f t="shared" ref="W241:W247" si="205">L241+N241-T241-U241+V241</f>
        <v>0</v>
      </c>
    </row>
    <row r="242" spans="1:23" x14ac:dyDescent="0.25">
      <c r="A242" s="226"/>
      <c r="B242" s="229"/>
      <c r="C242" s="233"/>
      <c r="D242" s="194"/>
      <c r="E242" s="195"/>
      <c r="F242" s="3"/>
      <c r="G242" s="4"/>
      <c r="H242" s="4"/>
      <c r="I242" s="5">
        <f t="shared" ref="I242:I247" si="206">IF(H242="t",G242-F242+1,ROUND((G242-F242)/30.4,0))</f>
        <v>0</v>
      </c>
      <c r="J242" s="6"/>
      <c r="K242" s="91">
        <f t="shared" si="200"/>
        <v>0</v>
      </c>
      <c r="L242" s="92">
        <f t="shared" ref="L242:L247" si="207">IF(H242="t",J242/30*I242,J242*I242)</f>
        <v>0</v>
      </c>
      <c r="M242" s="93">
        <v>0.26150000000000001</v>
      </c>
      <c r="N242" s="7">
        <f t="shared" si="201"/>
        <v>0</v>
      </c>
      <c r="O242" s="8"/>
      <c r="P242" s="9"/>
      <c r="Q242" s="8"/>
      <c r="R242" s="9"/>
      <c r="S242" s="8"/>
      <c r="T242" s="7">
        <f t="shared" si="202"/>
        <v>0</v>
      </c>
      <c r="U242" s="7">
        <f t="shared" si="203"/>
        <v>0</v>
      </c>
      <c r="V242" s="7">
        <f t="shared" si="204"/>
        <v>0</v>
      </c>
      <c r="W242" s="11">
        <f t="shared" si="205"/>
        <v>0</v>
      </c>
    </row>
    <row r="243" spans="1:23" x14ac:dyDescent="0.25">
      <c r="A243" s="226"/>
      <c r="B243" s="229"/>
      <c r="C243" s="233"/>
      <c r="D243" s="194"/>
      <c r="E243" s="195"/>
      <c r="F243" s="3"/>
      <c r="G243" s="4"/>
      <c r="H243" s="4"/>
      <c r="I243" s="5">
        <f t="shared" si="206"/>
        <v>0</v>
      </c>
      <c r="J243" s="6"/>
      <c r="K243" s="91">
        <f t="shared" si="200"/>
        <v>0</v>
      </c>
      <c r="L243" s="92">
        <f t="shared" si="207"/>
        <v>0</v>
      </c>
      <c r="M243" s="93">
        <v>0.26150000000000001</v>
      </c>
      <c r="N243" s="7">
        <f t="shared" si="201"/>
        <v>0</v>
      </c>
      <c r="O243" s="8"/>
      <c r="P243" s="9"/>
      <c r="Q243" s="8"/>
      <c r="R243" s="9"/>
      <c r="S243" s="8"/>
      <c r="T243" s="7">
        <f t="shared" si="202"/>
        <v>0</v>
      </c>
      <c r="U243" s="7">
        <f t="shared" si="203"/>
        <v>0</v>
      </c>
      <c r="V243" s="7">
        <f t="shared" si="204"/>
        <v>0</v>
      </c>
      <c r="W243" s="11">
        <f t="shared" si="205"/>
        <v>0</v>
      </c>
    </row>
    <row r="244" spans="1:23" x14ac:dyDescent="0.25">
      <c r="A244" s="226"/>
      <c r="B244" s="230"/>
      <c r="C244" s="233"/>
      <c r="D244" s="194"/>
      <c r="E244" s="195"/>
      <c r="F244" s="3"/>
      <c r="G244" s="4"/>
      <c r="H244" s="4"/>
      <c r="I244" s="5">
        <f t="shared" si="206"/>
        <v>0</v>
      </c>
      <c r="J244" s="6"/>
      <c r="K244" s="91">
        <f t="shared" si="200"/>
        <v>0</v>
      </c>
      <c r="L244" s="92">
        <f t="shared" si="207"/>
        <v>0</v>
      </c>
      <c r="M244" s="93">
        <v>0.26150000000000001</v>
      </c>
      <c r="N244" s="7">
        <f t="shared" si="201"/>
        <v>0</v>
      </c>
      <c r="O244" s="8"/>
      <c r="P244" s="9"/>
      <c r="Q244" s="8"/>
      <c r="R244" s="9"/>
      <c r="S244" s="8"/>
      <c r="T244" s="7">
        <f t="shared" si="202"/>
        <v>0</v>
      </c>
      <c r="U244" s="7">
        <f t="shared" si="203"/>
        <v>0</v>
      </c>
      <c r="V244" s="7">
        <f t="shared" si="204"/>
        <v>0</v>
      </c>
      <c r="W244" s="11">
        <f t="shared" si="205"/>
        <v>0</v>
      </c>
    </row>
    <row r="245" spans="1:23" x14ac:dyDescent="0.25">
      <c r="A245" s="226"/>
      <c r="B245" s="229"/>
      <c r="C245" s="233"/>
      <c r="D245" s="194"/>
      <c r="E245" s="195"/>
      <c r="F245" s="3"/>
      <c r="G245" s="4"/>
      <c r="H245" s="2"/>
      <c r="I245" s="5">
        <f t="shared" si="206"/>
        <v>0</v>
      </c>
      <c r="J245" s="6"/>
      <c r="K245" s="91">
        <f t="shared" si="200"/>
        <v>0</v>
      </c>
      <c r="L245" s="92">
        <f t="shared" si="207"/>
        <v>0</v>
      </c>
      <c r="M245" s="93">
        <v>0.26150000000000001</v>
      </c>
      <c r="N245" s="7">
        <f t="shared" si="201"/>
        <v>0</v>
      </c>
      <c r="O245" s="8"/>
      <c r="P245" s="9"/>
      <c r="Q245" s="8"/>
      <c r="R245" s="9"/>
      <c r="S245" s="8"/>
      <c r="T245" s="7">
        <f t="shared" si="202"/>
        <v>0</v>
      </c>
      <c r="U245" s="7">
        <f t="shared" si="203"/>
        <v>0</v>
      </c>
      <c r="V245" s="7">
        <f t="shared" si="204"/>
        <v>0</v>
      </c>
      <c r="W245" s="11">
        <f t="shared" si="205"/>
        <v>0</v>
      </c>
    </row>
    <row r="246" spans="1:23" x14ac:dyDescent="0.25">
      <c r="A246" s="226"/>
      <c r="B246" s="229"/>
      <c r="C246" s="233"/>
      <c r="D246" s="194"/>
      <c r="E246" s="195"/>
      <c r="F246" s="3"/>
      <c r="G246" s="4"/>
      <c r="H246" s="2"/>
      <c r="I246" s="5">
        <f t="shared" si="206"/>
        <v>0</v>
      </c>
      <c r="J246" s="6"/>
      <c r="K246" s="91">
        <f t="shared" si="200"/>
        <v>0</v>
      </c>
      <c r="L246" s="92">
        <f t="shared" si="207"/>
        <v>0</v>
      </c>
      <c r="M246" s="93">
        <v>0.26150000000000001</v>
      </c>
      <c r="N246" s="7">
        <f t="shared" si="201"/>
        <v>0</v>
      </c>
      <c r="O246" s="8"/>
      <c r="P246" s="9"/>
      <c r="Q246" s="8"/>
      <c r="R246" s="9"/>
      <c r="S246" s="8"/>
      <c r="T246" s="7">
        <f t="shared" si="202"/>
        <v>0</v>
      </c>
      <c r="U246" s="7">
        <f t="shared" si="203"/>
        <v>0</v>
      </c>
      <c r="V246" s="7">
        <f t="shared" si="204"/>
        <v>0</v>
      </c>
      <c r="W246" s="11">
        <f t="shared" si="205"/>
        <v>0</v>
      </c>
    </row>
    <row r="247" spans="1:23" x14ac:dyDescent="0.25">
      <c r="A247" s="227"/>
      <c r="B247" s="231"/>
      <c r="C247" s="234"/>
      <c r="D247" s="194"/>
      <c r="E247" s="195"/>
      <c r="F247" s="3"/>
      <c r="G247" s="4"/>
      <c r="H247" s="2"/>
      <c r="I247" s="5">
        <f t="shared" si="206"/>
        <v>0</v>
      </c>
      <c r="J247" s="6"/>
      <c r="K247" s="91">
        <f t="shared" si="200"/>
        <v>0</v>
      </c>
      <c r="L247" s="92">
        <f t="shared" si="207"/>
        <v>0</v>
      </c>
      <c r="M247" s="93">
        <v>0.26150000000000001</v>
      </c>
      <c r="N247" s="7">
        <f t="shared" si="201"/>
        <v>0</v>
      </c>
      <c r="O247" s="8"/>
      <c r="P247" s="9"/>
      <c r="Q247" s="8"/>
      <c r="R247" s="9"/>
      <c r="S247" s="8"/>
      <c r="T247" s="7">
        <f t="shared" si="202"/>
        <v>0</v>
      </c>
      <c r="U247" s="7">
        <f t="shared" si="203"/>
        <v>0</v>
      </c>
      <c r="V247" s="7">
        <f t="shared" si="204"/>
        <v>0</v>
      </c>
      <c r="W247" s="11">
        <f t="shared" si="205"/>
        <v>0</v>
      </c>
    </row>
    <row r="248" spans="1:23" s="98" customFormat="1" x14ac:dyDescent="0.25">
      <c r="A248" s="235" t="s">
        <v>114</v>
      </c>
      <c r="B248" s="236"/>
      <c r="C248" s="236"/>
      <c r="D248" s="237"/>
      <c r="E248" s="236"/>
      <c r="F248" s="236"/>
      <c r="G248" s="236"/>
      <c r="H248" s="236"/>
      <c r="I248" s="236"/>
      <c r="J248" s="236"/>
      <c r="K248" s="238"/>
      <c r="L248" s="95">
        <f>SUM(L241:L247)</f>
        <v>0</v>
      </c>
      <c r="M248" s="96"/>
      <c r="N248" s="27">
        <f>SUM(N241:N247)</f>
        <v>0</v>
      </c>
      <c r="O248" s="29">
        <f>SUM(O241:O247)</f>
        <v>0</v>
      </c>
      <c r="P248" s="97"/>
      <c r="Q248" s="29">
        <f>SUM(Q241:Q247)</f>
        <v>0</v>
      </c>
      <c r="R248" s="97"/>
      <c r="S248" s="29">
        <f>SUM(S241:S247)</f>
        <v>0</v>
      </c>
      <c r="T248" s="27">
        <f>SUM(T241:T247)</f>
        <v>0</v>
      </c>
      <c r="U248" s="27">
        <f>SUM(U241:U247)</f>
        <v>0</v>
      </c>
      <c r="V248" s="27">
        <f>SUM(V241:V247)</f>
        <v>0</v>
      </c>
      <c r="W248" s="28">
        <f>SUM(W241:W247)</f>
        <v>0</v>
      </c>
    </row>
    <row r="249" spans="1:23" s="52" customFormat="1" ht="5.0999999999999996" customHeight="1" x14ac:dyDescent="0.25">
      <c r="A249" s="86"/>
      <c r="B249" s="86"/>
      <c r="C249" s="86"/>
      <c r="D249" s="132"/>
      <c r="E249" s="23"/>
      <c r="F249" s="87"/>
      <c r="G249" s="88"/>
      <c r="H249" s="88"/>
      <c r="I249" s="23"/>
      <c r="J249" s="24"/>
      <c r="K249" s="24"/>
      <c r="L249" s="24"/>
      <c r="M249" s="89"/>
      <c r="N249" s="24"/>
      <c r="O249" s="25"/>
      <c r="P249" s="90"/>
      <c r="Q249" s="25"/>
      <c r="R249" s="90"/>
      <c r="S249" s="25"/>
      <c r="T249" s="24"/>
      <c r="U249" s="24"/>
      <c r="V249" s="24"/>
      <c r="W249" s="26"/>
    </row>
    <row r="250" spans="1:23" x14ac:dyDescent="0.25">
      <c r="A250" s="225"/>
      <c r="B250" s="228"/>
      <c r="C250" s="232"/>
      <c r="D250" s="194"/>
      <c r="E250" s="195"/>
      <c r="F250" s="3"/>
      <c r="G250" s="4"/>
      <c r="H250" s="4"/>
      <c r="I250" s="5">
        <f>IF(H250="t",G250-F250+1,ROUND((G250-F250)/30.4,0))</f>
        <v>0</v>
      </c>
      <c r="J250" s="6"/>
      <c r="K250" s="91">
        <f t="shared" ref="K250:K256" si="208">J250/30</f>
        <v>0</v>
      </c>
      <c r="L250" s="92">
        <f>IF(H250="t",J250/30*I250,J250*I250)</f>
        <v>0</v>
      </c>
      <c r="M250" s="93">
        <v>0.26150000000000001</v>
      </c>
      <c r="N250" s="7">
        <f t="shared" ref="N250:N256" si="209">L250*M250</f>
        <v>0</v>
      </c>
      <c r="O250" s="8"/>
      <c r="P250" s="9"/>
      <c r="Q250" s="8"/>
      <c r="R250" s="9"/>
      <c r="S250" s="8"/>
      <c r="T250" s="7">
        <f t="shared" ref="T250:T256" si="210">(O250+Q250)*K250</f>
        <v>0</v>
      </c>
      <c r="U250" s="7">
        <f t="shared" ref="U250:U256" si="211">S250*K250</f>
        <v>0</v>
      </c>
      <c r="V250" s="7">
        <f t="shared" ref="V250:V256" si="212">(O250*P250)+(Q250*R250)</f>
        <v>0</v>
      </c>
      <c r="W250" s="11">
        <f t="shared" ref="W250:W256" si="213">L250+N250-T250-U250+V250</f>
        <v>0</v>
      </c>
    </row>
    <row r="251" spans="1:23" x14ac:dyDescent="0.25">
      <c r="A251" s="226"/>
      <c r="B251" s="229"/>
      <c r="C251" s="233"/>
      <c r="D251" s="194"/>
      <c r="E251" s="195"/>
      <c r="F251" s="3"/>
      <c r="G251" s="4"/>
      <c r="H251" s="4"/>
      <c r="I251" s="5">
        <f t="shared" ref="I251:I256" si="214">IF(H251="t",G251-F251+1,ROUND((G251-F251)/30.4,0))</f>
        <v>0</v>
      </c>
      <c r="J251" s="6"/>
      <c r="K251" s="91">
        <f t="shared" si="208"/>
        <v>0</v>
      </c>
      <c r="L251" s="92">
        <f t="shared" ref="L251:L256" si="215">IF(H251="t",J251/30*I251,J251*I251)</f>
        <v>0</v>
      </c>
      <c r="M251" s="93">
        <v>0.26150000000000001</v>
      </c>
      <c r="N251" s="7">
        <f t="shared" si="209"/>
        <v>0</v>
      </c>
      <c r="O251" s="8"/>
      <c r="P251" s="9"/>
      <c r="Q251" s="8"/>
      <c r="R251" s="9"/>
      <c r="S251" s="8"/>
      <c r="T251" s="7">
        <f t="shared" si="210"/>
        <v>0</v>
      </c>
      <c r="U251" s="7">
        <f t="shared" si="211"/>
        <v>0</v>
      </c>
      <c r="V251" s="7">
        <f t="shared" si="212"/>
        <v>0</v>
      </c>
      <c r="W251" s="11">
        <f t="shared" si="213"/>
        <v>0</v>
      </c>
    </row>
    <row r="252" spans="1:23" x14ac:dyDescent="0.25">
      <c r="A252" s="226"/>
      <c r="B252" s="229"/>
      <c r="C252" s="233"/>
      <c r="D252" s="194"/>
      <c r="E252" s="195"/>
      <c r="F252" s="3"/>
      <c r="G252" s="4"/>
      <c r="H252" s="4"/>
      <c r="I252" s="5">
        <f t="shared" si="214"/>
        <v>0</v>
      </c>
      <c r="J252" s="6"/>
      <c r="K252" s="91">
        <f t="shared" si="208"/>
        <v>0</v>
      </c>
      <c r="L252" s="92">
        <f t="shared" si="215"/>
        <v>0</v>
      </c>
      <c r="M252" s="93">
        <v>0.26150000000000001</v>
      </c>
      <c r="N252" s="7">
        <f t="shared" si="209"/>
        <v>0</v>
      </c>
      <c r="O252" s="8"/>
      <c r="P252" s="9"/>
      <c r="Q252" s="8"/>
      <c r="R252" s="9"/>
      <c r="S252" s="8"/>
      <c r="T252" s="7">
        <f t="shared" si="210"/>
        <v>0</v>
      </c>
      <c r="U252" s="7">
        <f t="shared" si="211"/>
        <v>0</v>
      </c>
      <c r="V252" s="7">
        <f t="shared" si="212"/>
        <v>0</v>
      </c>
      <c r="W252" s="11">
        <f t="shared" si="213"/>
        <v>0</v>
      </c>
    </row>
    <row r="253" spans="1:23" x14ac:dyDescent="0.25">
      <c r="A253" s="226"/>
      <c r="B253" s="230"/>
      <c r="C253" s="233"/>
      <c r="D253" s="194"/>
      <c r="E253" s="195"/>
      <c r="F253" s="3"/>
      <c r="G253" s="4"/>
      <c r="H253" s="4"/>
      <c r="I253" s="5">
        <f t="shared" si="214"/>
        <v>0</v>
      </c>
      <c r="J253" s="6"/>
      <c r="K253" s="91">
        <f t="shared" si="208"/>
        <v>0</v>
      </c>
      <c r="L253" s="92">
        <f t="shared" si="215"/>
        <v>0</v>
      </c>
      <c r="M253" s="93">
        <v>0.26150000000000001</v>
      </c>
      <c r="N253" s="7">
        <f t="shared" si="209"/>
        <v>0</v>
      </c>
      <c r="O253" s="8"/>
      <c r="P253" s="9"/>
      <c r="Q253" s="8"/>
      <c r="R253" s="9"/>
      <c r="S253" s="8"/>
      <c r="T253" s="7">
        <f t="shared" si="210"/>
        <v>0</v>
      </c>
      <c r="U253" s="7">
        <f t="shared" si="211"/>
        <v>0</v>
      </c>
      <c r="V253" s="7">
        <f t="shared" si="212"/>
        <v>0</v>
      </c>
      <c r="W253" s="11">
        <f t="shared" si="213"/>
        <v>0</v>
      </c>
    </row>
    <row r="254" spans="1:23" x14ac:dyDescent="0.25">
      <c r="A254" s="226"/>
      <c r="B254" s="229"/>
      <c r="C254" s="233"/>
      <c r="D254" s="194"/>
      <c r="E254" s="195"/>
      <c r="F254" s="3"/>
      <c r="G254" s="4"/>
      <c r="H254" s="2"/>
      <c r="I254" s="5">
        <f t="shared" si="214"/>
        <v>0</v>
      </c>
      <c r="J254" s="6"/>
      <c r="K254" s="91">
        <f t="shared" si="208"/>
        <v>0</v>
      </c>
      <c r="L254" s="92">
        <f t="shared" si="215"/>
        <v>0</v>
      </c>
      <c r="M254" s="93">
        <v>0.26150000000000001</v>
      </c>
      <c r="N254" s="7">
        <f t="shared" si="209"/>
        <v>0</v>
      </c>
      <c r="O254" s="8"/>
      <c r="P254" s="9"/>
      <c r="Q254" s="8"/>
      <c r="R254" s="9"/>
      <c r="S254" s="8"/>
      <c r="T254" s="7">
        <f t="shared" si="210"/>
        <v>0</v>
      </c>
      <c r="U254" s="7">
        <f t="shared" si="211"/>
        <v>0</v>
      </c>
      <c r="V254" s="7">
        <f t="shared" si="212"/>
        <v>0</v>
      </c>
      <c r="W254" s="11">
        <f t="shared" si="213"/>
        <v>0</v>
      </c>
    </row>
    <row r="255" spans="1:23" x14ac:dyDescent="0.25">
      <c r="A255" s="226"/>
      <c r="B255" s="229"/>
      <c r="C255" s="233"/>
      <c r="D255" s="194"/>
      <c r="E255" s="195"/>
      <c r="F255" s="3"/>
      <c r="G255" s="4"/>
      <c r="H255" s="2"/>
      <c r="I255" s="5">
        <f t="shared" si="214"/>
        <v>0</v>
      </c>
      <c r="J255" s="6"/>
      <c r="K255" s="91">
        <f t="shared" si="208"/>
        <v>0</v>
      </c>
      <c r="L255" s="92">
        <f t="shared" si="215"/>
        <v>0</v>
      </c>
      <c r="M255" s="93">
        <v>0.26150000000000001</v>
      </c>
      <c r="N255" s="7">
        <f t="shared" si="209"/>
        <v>0</v>
      </c>
      <c r="O255" s="8"/>
      <c r="P255" s="9"/>
      <c r="Q255" s="8"/>
      <c r="R255" s="9"/>
      <c r="S255" s="8"/>
      <c r="T255" s="7">
        <f t="shared" si="210"/>
        <v>0</v>
      </c>
      <c r="U255" s="7">
        <f t="shared" si="211"/>
        <v>0</v>
      </c>
      <c r="V255" s="7">
        <f t="shared" si="212"/>
        <v>0</v>
      </c>
      <c r="W255" s="11">
        <f t="shared" si="213"/>
        <v>0</v>
      </c>
    </row>
    <row r="256" spans="1:23" x14ac:dyDescent="0.25">
      <c r="A256" s="227"/>
      <c r="B256" s="231"/>
      <c r="C256" s="234"/>
      <c r="D256" s="194"/>
      <c r="E256" s="195"/>
      <c r="F256" s="3"/>
      <c r="G256" s="4"/>
      <c r="H256" s="2"/>
      <c r="I256" s="5">
        <f t="shared" si="214"/>
        <v>0</v>
      </c>
      <c r="J256" s="6"/>
      <c r="K256" s="91">
        <f t="shared" si="208"/>
        <v>0</v>
      </c>
      <c r="L256" s="92">
        <f t="shared" si="215"/>
        <v>0</v>
      </c>
      <c r="M256" s="93">
        <v>0.26150000000000001</v>
      </c>
      <c r="N256" s="7">
        <f t="shared" si="209"/>
        <v>0</v>
      </c>
      <c r="O256" s="8"/>
      <c r="P256" s="9"/>
      <c r="Q256" s="8"/>
      <c r="R256" s="9"/>
      <c r="S256" s="8"/>
      <c r="T256" s="7">
        <f t="shared" si="210"/>
        <v>0</v>
      </c>
      <c r="U256" s="7">
        <f t="shared" si="211"/>
        <v>0</v>
      </c>
      <c r="V256" s="7">
        <f t="shared" si="212"/>
        <v>0</v>
      </c>
      <c r="W256" s="11">
        <f t="shared" si="213"/>
        <v>0</v>
      </c>
    </row>
    <row r="257" spans="1:23" s="98" customFormat="1" x14ac:dyDescent="0.25">
      <c r="A257" s="235" t="s">
        <v>114</v>
      </c>
      <c r="B257" s="236"/>
      <c r="C257" s="236"/>
      <c r="D257" s="237"/>
      <c r="E257" s="236"/>
      <c r="F257" s="236"/>
      <c r="G257" s="236"/>
      <c r="H257" s="236"/>
      <c r="I257" s="236"/>
      <c r="J257" s="236"/>
      <c r="K257" s="238"/>
      <c r="L257" s="95">
        <f>SUM(L250:L256)</f>
        <v>0</v>
      </c>
      <c r="M257" s="96"/>
      <c r="N257" s="27">
        <f>SUM(N250:N256)</f>
        <v>0</v>
      </c>
      <c r="O257" s="29">
        <f>SUM(O250:O256)</f>
        <v>0</v>
      </c>
      <c r="P257" s="97"/>
      <c r="Q257" s="29">
        <f>SUM(Q250:Q256)</f>
        <v>0</v>
      </c>
      <c r="R257" s="97"/>
      <c r="S257" s="29">
        <f>SUM(S250:S256)</f>
        <v>0</v>
      </c>
      <c r="T257" s="27">
        <f>SUM(T250:T256)</f>
        <v>0</v>
      </c>
      <c r="U257" s="27">
        <f>SUM(U250:U256)</f>
        <v>0</v>
      </c>
      <c r="V257" s="27">
        <f>SUM(V250:V256)</f>
        <v>0</v>
      </c>
      <c r="W257" s="28">
        <f>SUM(W250:W256)</f>
        <v>0</v>
      </c>
    </row>
    <row r="258" spans="1:23" s="52" customFormat="1" ht="5.0999999999999996" customHeight="1" x14ac:dyDescent="0.25">
      <c r="A258" s="86"/>
      <c r="B258" s="86"/>
      <c r="C258" s="86"/>
      <c r="D258" s="132"/>
      <c r="E258" s="23"/>
      <c r="F258" s="87"/>
      <c r="G258" s="88"/>
      <c r="H258" s="88"/>
      <c r="I258" s="23"/>
      <c r="J258" s="24"/>
      <c r="K258" s="24"/>
      <c r="L258" s="24"/>
      <c r="M258" s="89"/>
      <c r="N258" s="24"/>
      <c r="O258" s="25"/>
      <c r="P258" s="90"/>
      <c r="Q258" s="25"/>
      <c r="R258" s="90"/>
      <c r="S258" s="25"/>
      <c r="T258" s="24"/>
      <c r="U258" s="24"/>
      <c r="V258" s="24"/>
      <c r="W258" s="26"/>
    </row>
    <row r="259" spans="1:23" x14ac:dyDescent="0.25">
      <c r="A259" s="225"/>
      <c r="B259" s="228"/>
      <c r="C259" s="232"/>
      <c r="D259" s="194"/>
      <c r="E259" s="195"/>
      <c r="F259" s="3"/>
      <c r="G259" s="4"/>
      <c r="H259" s="4"/>
      <c r="I259" s="5">
        <f>IF(H259="t",G259-F259+1,ROUND((G259-F259)/30.4,0))</f>
        <v>0</v>
      </c>
      <c r="J259" s="6"/>
      <c r="K259" s="91">
        <f t="shared" ref="K259:K265" si="216">J259/30</f>
        <v>0</v>
      </c>
      <c r="L259" s="92">
        <f>IF(H259="t",J259/30*I259,J259*I259)</f>
        <v>0</v>
      </c>
      <c r="M259" s="93">
        <v>0.26150000000000001</v>
      </c>
      <c r="N259" s="7">
        <f t="shared" ref="N259:N265" si="217">L259*M259</f>
        <v>0</v>
      </c>
      <c r="O259" s="8"/>
      <c r="P259" s="9"/>
      <c r="Q259" s="8"/>
      <c r="R259" s="9"/>
      <c r="S259" s="8"/>
      <c r="T259" s="7">
        <f t="shared" ref="T259:T265" si="218">(O259+Q259)*K259</f>
        <v>0</v>
      </c>
      <c r="U259" s="7">
        <f t="shared" ref="U259:U265" si="219">S259*K259</f>
        <v>0</v>
      </c>
      <c r="V259" s="7">
        <f t="shared" ref="V259:V265" si="220">(O259*P259)+(Q259*R259)</f>
        <v>0</v>
      </c>
      <c r="W259" s="11">
        <f t="shared" ref="W259:W265" si="221">L259+N259-T259-U259+V259</f>
        <v>0</v>
      </c>
    </row>
    <row r="260" spans="1:23" x14ac:dyDescent="0.25">
      <c r="A260" s="226"/>
      <c r="B260" s="229"/>
      <c r="C260" s="233"/>
      <c r="D260" s="194"/>
      <c r="E260" s="195"/>
      <c r="F260" s="3"/>
      <c r="G260" s="4"/>
      <c r="H260" s="4"/>
      <c r="I260" s="5">
        <f t="shared" ref="I260:I265" si="222">IF(H260="t",G260-F260+1,ROUND((G260-F260)/30.4,0))</f>
        <v>0</v>
      </c>
      <c r="J260" s="6"/>
      <c r="K260" s="91">
        <f t="shared" si="216"/>
        <v>0</v>
      </c>
      <c r="L260" s="92">
        <f t="shared" ref="L260:L265" si="223">IF(H260="t",J260/30*I260,J260*I260)</f>
        <v>0</v>
      </c>
      <c r="M260" s="93">
        <v>0.26150000000000001</v>
      </c>
      <c r="N260" s="7">
        <f t="shared" si="217"/>
        <v>0</v>
      </c>
      <c r="O260" s="8"/>
      <c r="P260" s="9"/>
      <c r="Q260" s="8"/>
      <c r="R260" s="9"/>
      <c r="S260" s="8"/>
      <c r="T260" s="7">
        <f t="shared" si="218"/>
        <v>0</v>
      </c>
      <c r="U260" s="7">
        <f t="shared" si="219"/>
        <v>0</v>
      </c>
      <c r="V260" s="7">
        <f t="shared" si="220"/>
        <v>0</v>
      </c>
      <c r="W260" s="11">
        <f t="shared" si="221"/>
        <v>0</v>
      </c>
    </row>
    <row r="261" spans="1:23" x14ac:dyDescent="0.25">
      <c r="A261" s="226"/>
      <c r="B261" s="230"/>
      <c r="C261" s="233"/>
      <c r="D261" s="194"/>
      <c r="E261" s="195"/>
      <c r="F261" s="3"/>
      <c r="G261" s="4"/>
      <c r="H261" s="4"/>
      <c r="I261" s="5">
        <f t="shared" si="222"/>
        <v>0</v>
      </c>
      <c r="J261" s="6"/>
      <c r="K261" s="91">
        <f t="shared" si="216"/>
        <v>0</v>
      </c>
      <c r="L261" s="92">
        <f t="shared" si="223"/>
        <v>0</v>
      </c>
      <c r="M261" s="93">
        <v>0.26150000000000001</v>
      </c>
      <c r="N261" s="7">
        <f t="shared" si="217"/>
        <v>0</v>
      </c>
      <c r="O261" s="8"/>
      <c r="P261" s="9"/>
      <c r="Q261" s="8"/>
      <c r="R261" s="9"/>
      <c r="S261" s="8"/>
      <c r="T261" s="7">
        <f t="shared" si="218"/>
        <v>0</v>
      </c>
      <c r="U261" s="7">
        <f t="shared" si="219"/>
        <v>0</v>
      </c>
      <c r="V261" s="7">
        <f t="shared" si="220"/>
        <v>0</v>
      </c>
      <c r="W261" s="11">
        <f t="shared" si="221"/>
        <v>0</v>
      </c>
    </row>
    <row r="262" spans="1:23" x14ac:dyDescent="0.25">
      <c r="A262" s="226"/>
      <c r="B262" s="229"/>
      <c r="C262" s="233"/>
      <c r="D262" s="194"/>
      <c r="E262" s="195"/>
      <c r="F262" s="3"/>
      <c r="G262" s="4"/>
      <c r="H262" s="4"/>
      <c r="I262" s="5">
        <f t="shared" si="222"/>
        <v>0</v>
      </c>
      <c r="J262" s="6"/>
      <c r="K262" s="91">
        <f t="shared" si="216"/>
        <v>0</v>
      </c>
      <c r="L262" s="92">
        <f t="shared" si="223"/>
        <v>0</v>
      </c>
      <c r="M262" s="93">
        <v>0.26150000000000001</v>
      </c>
      <c r="N262" s="7">
        <f t="shared" si="217"/>
        <v>0</v>
      </c>
      <c r="O262" s="8"/>
      <c r="P262" s="9"/>
      <c r="Q262" s="8"/>
      <c r="R262" s="9"/>
      <c r="S262" s="8"/>
      <c r="T262" s="7">
        <f t="shared" si="218"/>
        <v>0</v>
      </c>
      <c r="U262" s="7">
        <f t="shared" si="219"/>
        <v>0</v>
      </c>
      <c r="V262" s="7">
        <f t="shared" si="220"/>
        <v>0</v>
      </c>
      <c r="W262" s="11">
        <f t="shared" si="221"/>
        <v>0</v>
      </c>
    </row>
    <row r="263" spans="1:23" x14ac:dyDescent="0.25">
      <c r="A263" s="226"/>
      <c r="B263" s="229"/>
      <c r="C263" s="233"/>
      <c r="D263" s="194"/>
      <c r="E263" s="195"/>
      <c r="F263" s="3"/>
      <c r="G263" s="4"/>
      <c r="H263" s="2"/>
      <c r="I263" s="5">
        <f t="shared" si="222"/>
        <v>0</v>
      </c>
      <c r="J263" s="6"/>
      <c r="K263" s="91">
        <f t="shared" si="216"/>
        <v>0</v>
      </c>
      <c r="L263" s="92">
        <f t="shared" si="223"/>
        <v>0</v>
      </c>
      <c r="M263" s="93">
        <v>0.26150000000000001</v>
      </c>
      <c r="N263" s="7">
        <f t="shared" si="217"/>
        <v>0</v>
      </c>
      <c r="O263" s="8"/>
      <c r="P263" s="9"/>
      <c r="Q263" s="8"/>
      <c r="R263" s="9"/>
      <c r="S263" s="8"/>
      <c r="T263" s="7">
        <f t="shared" si="218"/>
        <v>0</v>
      </c>
      <c r="U263" s="7">
        <f t="shared" si="219"/>
        <v>0</v>
      </c>
      <c r="V263" s="7">
        <f t="shared" si="220"/>
        <v>0</v>
      </c>
      <c r="W263" s="11">
        <f t="shared" si="221"/>
        <v>0</v>
      </c>
    </row>
    <row r="264" spans="1:23" x14ac:dyDescent="0.25">
      <c r="A264" s="226"/>
      <c r="B264" s="229"/>
      <c r="C264" s="233"/>
      <c r="D264" s="194"/>
      <c r="E264" s="195"/>
      <c r="F264" s="3"/>
      <c r="G264" s="4"/>
      <c r="H264" s="2"/>
      <c r="I264" s="5">
        <f t="shared" si="222"/>
        <v>0</v>
      </c>
      <c r="J264" s="6"/>
      <c r="K264" s="91">
        <f t="shared" si="216"/>
        <v>0</v>
      </c>
      <c r="L264" s="92">
        <f t="shared" si="223"/>
        <v>0</v>
      </c>
      <c r="M264" s="93">
        <v>0.26150000000000001</v>
      </c>
      <c r="N264" s="7">
        <f t="shared" si="217"/>
        <v>0</v>
      </c>
      <c r="O264" s="8"/>
      <c r="P264" s="9"/>
      <c r="Q264" s="8"/>
      <c r="R264" s="9"/>
      <c r="S264" s="8"/>
      <c r="T264" s="7">
        <f t="shared" si="218"/>
        <v>0</v>
      </c>
      <c r="U264" s="7">
        <f t="shared" si="219"/>
        <v>0</v>
      </c>
      <c r="V264" s="7">
        <f t="shared" si="220"/>
        <v>0</v>
      </c>
      <c r="W264" s="11">
        <f t="shared" si="221"/>
        <v>0</v>
      </c>
    </row>
    <row r="265" spans="1:23" x14ac:dyDescent="0.25">
      <c r="A265" s="227"/>
      <c r="B265" s="231"/>
      <c r="C265" s="234"/>
      <c r="D265" s="194"/>
      <c r="E265" s="195"/>
      <c r="F265" s="3"/>
      <c r="G265" s="4"/>
      <c r="H265" s="2"/>
      <c r="I265" s="5">
        <f t="shared" si="222"/>
        <v>0</v>
      </c>
      <c r="J265" s="6"/>
      <c r="K265" s="91">
        <f t="shared" si="216"/>
        <v>0</v>
      </c>
      <c r="L265" s="92">
        <f t="shared" si="223"/>
        <v>0</v>
      </c>
      <c r="M265" s="93">
        <v>0.26150000000000001</v>
      </c>
      <c r="N265" s="7">
        <f t="shared" si="217"/>
        <v>0</v>
      </c>
      <c r="O265" s="8"/>
      <c r="P265" s="9"/>
      <c r="Q265" s="8"/>
      <c r="R265" s="9"/>
      <c r="S265" s="8"/>
      <c r="T265" s="7">
        <f t="shared" si="218"/>
        <v>0</v>
      </c>
      <c r="U265" s="7">
        <f t="shared" si="219"/>
        <v>0</v>
      </c>
      <c r="V265" s="7">
        <f t="shared" si="220"/>
        <v>0</v>
      </c>
      <c r="W265" s="11">
        <f t="shared" si="221"/>
        <v>0</v>
      </c>
    </row>
    <row r="266" spans="1:23" s="98" customFormat="1" x14ac:dyDescent="0.25">
      <c r="A266" s="235" t="s">
        <v>114</v>
      </c>
      <c r="B266" s="236"/>
      <c r="C266" s="236"/>
      <c r="D266" s="237"/>
      <c r="E266" s="236"/>
      <c r="F266" s="236"/>
      <c r="G266" s="236"/>
      <c r="H266" s="236"/>
      <c r="I266" s="236"/>
      <c r="J266" s="236"/>
      <c r="K266" s="238"/>
      <c r="L266" s="95">
        <f>SUM(L259:L265)</f>
        <v>0</v>
      </c>
      <c r="M266" s="96"/>
      <c r="N266" s="27">
        <f>SUM(N259:N265)</f>
        <v>0</v>
      </c>
      <c r="O266" s="29">
        <f>SUM(O259:O265)</f>
        <v>0</v>
      </c>
      <c r="P266" s="97"/>
      <c r="Q266" s="29">
        <f>SUM(Q259:Q265)</f>
        <v>0</v>
      </c>
      <c r="R266" s="97"/>
      <c r="S266" s="29">
        <f>SUM(S259:S265)</f>
        <v>0</v>
      </c>
      <c r="T266" s="27">
        <f>SUM(T259:T265)</f>
        <v>0</v>
      </c>
      <c r="U266" s="27">
        <f>SUM(U259:U265)</f>
        <v>0</v>
      </c>
      <c r="V266" s="27">
        <f>SUM(V259:V265)</f>
        <v>0</v>
      </c>
      <c r="W266" s="28">
        <f>SUM(W259:W265)</f>
        <v>0</v>
      </c>
    </row>
    <row r="267" spans="1:23" s="52" customFormat="1" ht="5.0999999999999996" customHeight="1" x14ac:dyDescent="0.25">
      <c r="A267" s="86"/>
      <c r="B267" s="86"/>
      <c r="C267" s="86"/>
      <c r="D267" s="132"/>
      <c r="E267" s="23"/>
      <c r="F267" s="87"/>
      <c r="G267" s="88"/>
      <c r="H267" s="88"/>
      <c r="I267" s="23"/>
      <c r="J267" s="24"/>
      <c r="K267" s="24"/>
      <c r="L267" s="24"/>
      <c r="M267" s="89"/>
      <c r="N267" s="24"/>
      <c r="O267" s="25"/>
      <c r="P267" s="90"/>
      <c r="Q267" s="25"/>
      <c r="R267" s="90"/>
      <c r="S267" s="25"/>
      <c r="T267" s="24"/>
      <c r="U267" s="24"/>
      <c r="V267" s="24"/>
      <c r="W267" s="26"/>
    </row>
    <row r="268" spans="1:23" x14ac:dyDescent="0.25">
      <c r="A268" s="225"/>
      <c r="B268" s="228"/>
      <c r="C268" s="232"/>
      <c r="D268" s="194"/>
      <c r="E268" s="195"/>
      <c r="F268" s="3"/>
      <c r="G268" s="4"/>
      <c r="H268" s="4"/>
      <c r="I268" s="5">
        <f>IF(H268="t",G268-F268+1,ROUND((G268-F268)/30.4,0))</f>
        <v>0</v>
      </c>
      <c r="J268" s="6"/>
      <c r="K268" s="91">
        <f t="shared" ref="K268:K274" si="224">J268/30</f>
        <v>0</v>
      </c>
      <c r="L268" s="92">
        <f>IF(H268="t",J268/30*I268,J268*I268)</f>
        <v>0</v>
      </c>
      <c r="M268" s="93">
        <v>0.26150000000000001</v>
      </c>
      <c r="N268" s="7">
        <f t="shared" ref="N268:N274" si="225">L268*M268</f>
        <v>0</v>
      </c>
      <c r="O268" s="8"/>
      <c r="P268" s="9"/>
      <c r="Q268" s="8"/>
      <c r="R268" s="9"/>
      <c r="S268" s="8"/>
      <c r="T268" s="7">
        <f t="shared" ref="T268:T274" si="226">(O268+Q268)*K268</f>
        <v>0</v>
      </c>
      <c r="U268" s="7">
        <f t="shared" ref="U268:U274" si="227">S268*K268</f>
        <v>0</v>
      </c>
      <c r="V268" s="7">
        <f t="shared" ref="V268:V274" si="228">(O268*P268)+(Q268*R268)</f>
        <v>0</v>
      </c>
      <c r="W268" s="11">
        <f t="shared" ref="W268:W274" si="229">L268+N268-T268-U268+V268</f>
        <v>0</v>
      </c>
    </row>
    <row r="269" spans="1:23" x14ac:dyDescent="0.25">
      <c r="A269" s="226"/>
      <c r="B269" s="229"/>
      <c r="C269" s="233"/>
      <c r="D269" s="194"/>
      <c r="E269" s="195"/>
      <c r="F269" s="3"/>
      <c r="G269" s="4"/>
      <c r="H269" s="4"/>
      <c r="I269" s="5">
        <f t="shared" ref="I269:I274" si="230">IF(H269="t",G269-F269+1,ROUND((G269-F269)/30.4,0))</f>
        <v>0</v>
      </c>
      <c r="J269" s="6"/>
      <c r="K269" s="91">
        <f t="shared" si="224"/>
        <v>0</v>
      </c>
      <c r="L269" s="92">
        <f t="shared" ref="L269:L274" si="231">IF(H269="t",J269/30*I269,J269*I269)</f>
        <v>0</v>
      </c>
      <c r="M269" s="93">
        <v>0.26150000000000001</v>
      </c>
      <c r="N269" s="7">
        <f t="shared" si="225"/>
        <v>0</v>
      </c>
      <c r="O269" s="8"/>
      <c r="P269" s="9"/>
      <c r="Q269" s="8"/>
      <c r="R269" s="9"/>
      <c r="S269" s="8"/>
      <c r="T269" s="7">
        <f t="shared" si="226"/>
        <v>0</v>
      </c>
      <c r="U269" s="7">
        <f t="shared" si="227"/>
        <v>0</v>
      </c>
      <c r="V269" s="7">
        <f t="shared" si="228"/>
        <v>0</v>
      </c>
      <c r="W269" s="11">
        <f t="shared" si="229"/>
        <v>0</v>
      </c>
    </row>
    <row r="270" spans="1:23" x14ac:dyDescent="0.25">
      <c r="A270" s="226"/>
      <c r="B270" s="229"/>
      <c r="C270" s="233"/>
      <c r="D270" s="194"/>
      <c r="E270" s="195"/>
      <c r="F270" s="3"/>
      <c r="G270" s="4"/>
      <c r="H270" s="4"/>
      <c r="I270" s="5">
        <f t="shared" si="230"/>
        <v>0</v>
      </c>
      <c r="J270" s="6"/>
      <c r="K270" s="91">
        <f t="shared" si="224"/>
        <v>0</v>
      </c>
      <c r="L270" s="92">
        <f t="shared" si="231"/>
        <v>0</v>
      </c>
      <c r="M270" s="93">
        <v>0.26150000000000001</v>
      </c>
      <c r="N270" s="7">
        <f t="shared" si="225"/>
        <v>0</v>
      </c>
      <c r="O270" s="8"/>
      <c r="P270" s="9"/>
      <c r="Q270" s="8"/>
      <c r="R270" s="9"/>
      <c r="S270" s="8"/>
      <c r="T270" s="7">
        <f t="shared" si="226"/>
        <v>0</v>
      </c>
      <c r="U270" s="7">
        <f t="shared" si="227"/>
        <v>0</v>
      </c>
      <c r="V270" s="7">
        <f t="shared" si="228"/>
        <v>0</v>
      </c>
      <c r="W270" s="11">
        <f t="shared" si="229"/>
        <v>0</v>
      </c>
    </row>
    <row r="271" spans="1:23" x14ac:dyDescent="0.25">
      <c r="A271" s="226"/>
      <c r="B271" s="230"/>
      <c r="C271" s="233"/>
      <c r="D271" s="194"/>
      <c r="E271" s="195"/>
      <c r="F271" s="3"/>
      <c r="G271" s="4"/>
      <c r="H271" s="4"/>
      <c r="I271" s="5">
        <f t="shared" si="230"/>
        <v>0</v>
      </c>
      <c r="J271" s="6"/>
      <c r="K271" s="91">
        <f t="shared" si="224"/>
        <v>0</v>
      </c>
      <c r="L271" s="92">
        <f t="shared" si="231"/>
        <v>0</v>
      </c>
      <c r="M271" s="93">
        <v>0.26150000000000001</v>
      </c>
      <c r="N271" s="7">
        <f t="shared" si="225"/>
        <v>0</v>
      </c>
      <c r="O271" s="8"/>
      <c r="P271" s="9"/>
      <c r="Q271" s="8"/>
      <c r="R271" s="9"/>
      <c r="S271" s="8"/>
      <c r="T271" s="7">
        <f t="shared" si="226"/>
        <v>0</v>
      </c>
      <c r="U271" s="7">
        <f t="shared" si="227"/>
        <v>0</v>
      </c>
      <c r="V271" s="7">
        <f t="shared" si="228"/>
        <v>0</v>
      </c>
      <c r="W271" s="11">
        <f t="shared" si="229"/>
        <v>0</v>
      </c>
    </row>
    <row r="272" spans="1:23" x14ac:dyDescent="0.25">
      <c r="A272" s="226"/>
      <c r="B272" s="229"/>
      <c r="C272" s="233"/>
      <c r="D272" s="194"/>
      <c r="E272" s="195"/>
      <c r="F272" s="3"/>
      <c r="G272" s="4"/>
      <c r="H272" s="2"/>
      <c r="I272" s="5">
        <f t="shared" si="230"/>
        <v>0</v>
      </c>
      <c r="J272" s="6"/>
      <c r="K272" s="91">
        <f t="shared" si="224"/>
        <v>0</v>
      </c>
      <c r="L272" s="92">
        <f t="shared" si="231"/>
        <v>0</v>
      </c>
      <c r="M272" s="93">
        <v>0.26150000000000001</v>
      </c>
      <c r="N272" s="7">
        <f t="shared" si="225"/>
        <v>0</v>
      </c>
      <c r="O272" s="8"/>
      <c r="P272" s="9"/>
      <c r="Q272" s="8"/>
      <c r="R272" s="9"/>
      <c r="S272" s="8"/>
      <c r="T272" s="7">
        <f t="shared" si="226"/>
        <v>0</v>
      </c>
      <c r="U272" s="7">
        <f t="shared" si="227"/>
        <v>0</v>
      </c>
      <c r="V272" s="7">
        <f t="shared" si="228"/>
        <v>0</v>
      </c>
      <c r="W272" s="11">
        <f t="shared" si="229"/>
        <v>0</v>
      </c>
    </row>
    <row r="273" spans="1:23" x14ac:dyDescent="0.25">
      <c r="A273" s="226"/>
      <c r="B273" s="229"/>
      <c r="C273" s="233"/>
      <c r="D273" s="194"/>
      <c r="E273" s="195"/>
      <c r="F273" s="3"/>
      <c r="G273" s="4"/>
      <c r="H273" s="2"/>
      <c r="I273" s="5">
        <f t="shared" si="230"/>
        <v>0</v>
      </c>
      <c r="J273" s="6"/>
      <c r="K273" s="91">
        <f t="shared" si="224"/>
        <v>0</v>
      </c>
      <c r="L273" s="92">
        <f t="shared" si="231"/>
        <v>0</v>
      </c>
      <c r="M273" s="93">
        <v>0.26150000000000001</v>
      </c>
      <c r="N273" s="7">
        <f t="shared" si="225"/>
        <v>0</v>
      </c>
      <c r="O273" s="8"/>
      <c r="P273" s="9"/>
      <c r="Q273" s="8"/>
      <c r="R273" s="9"/>
      <c r="S273" s="8"/>
      <c r="T273" s="7">
        <f t="shared" si="226"/>
        <v>0</v>
      </c>
      <c r="U273" s="7">
        <f t="shared" si="227"/>
        <v>0</v>
      </c>
      <c r="V273" s="7">
        <f t="shared" si="228"/>
        <v>0</v>
      </c>
      <c r="W273" s="11">
        <f t="shared" si="229"/>
        <v>0</v>
      </c>
    </row>
    <row r="274" spans="1:23" x14ac:dyDescent="0.25">
      <c r="A274" s="227"/>
      <c r="B274" s="231"/>
      <c r="C274" s="234"/>
      <c r="D274" s="194"/>
      <c r="E274" s="195"/>
      <c r="F274" s="3"/>
      <c r="G274" s="4"/>
      <c r="H274" s="2"/>
      <c r="I274" s="5">
        <f t="shared" si="230"/>
        <v>0</v>
      </c>
      <c r="J274" s="6"/>
      <c r="K274" s="91">
        <f t="shared" si="224"/>
        <v>0</v>
      </c>
      <c r="L274" s="92">
        <f t="shared" si="231"/>
        <v>0</v>
      </c>
      <c r="M274" s="93">
        <v>0.26150000000000001</v>
      </c>
      <c r="N274" s="7">
        <f t="shared" si="225"/>
        <v>0</v>
      </c>
      <c r="O274" s="8"/>
      <c r="P274" s="9"/>
      <c r="Q274" s="8"/>
      <c r="R274" s="9"/>
      <c r="S274" s="8"/>
      <c r="T274" s="7">
        <f t="shared" si="226"/>
        <v>0</v>
      </c>
      <c r="U274" s="7">
        <f t="shared" si="227"/>
        <v>0</v>
      </c>
      <c r="V274" s="7">
        <f t="shared" si="228"/>
        <v>0</v>
      </c>
      <c r="W274" s="11">
        <f t="shared" si="229"/>
        <v>0</v>
      </c>
    </row>
    <row r="275" spans="1:23" s="98" customFormat="1" x14ac:dyDescent="0.25">
      <c r="A275" s="235" t="s">
        <v>114</v>
      </c>
      <c r="B275" s="236"/>
      <c r="C275" s="236"/>
      <c r="D275" s="237"/>
      <c r="E275" s="236"/>
      <c r="F275" s="236"/>
      <c r="G275" s="236"/>
      <c r="H275" s="236"/>
      <c r="I275" s="236"/>
      <c r="J275" s="236"/>
      <c r="K275" s="238"/>
      <c r="L275" s="95">
        <f>SUM(L268:L274)</f>
        <v>0</v>
      </c>
      <c r="M275" s="96"/>
      <c r="N275" s="27">
        <f>SUM(N268:N274)</f>
        <v>0</v>
      </c>
      <c r="O275" s="29">
        <f>SUM(O268:O274)</f>
        <v>0</v>
      </c>
      <c r="P275" s="97"/>
      <c r="Q275" s="29">
        <f>SUM(Q268:Q274)</f>
        <v>0</v>
      </c>
      <c r="R275" s="97"/>
      <c r="S275" s="29">
        <f>SUM(S268:S274)</f>
        <v>0</v>
      </c>
      <c r="T275" s="27">
        <f>SUM(T268:T274)</f>
        <v>0</v>
      </c>
      <c r="U275" s="27">
        <f>SUM(U268:U274)</f>
        <v>0</v>
      </c>
      <c r="V275" s="27">
        <f>SUM(V268:V274)</f>
        <v>0</v>
      </c>
      <c r="W275" s="28">
        <f>SUM(W268:W274)</f>
        <v>0</v>
      </c>
    </row>
    <row r="276" spans="1:23" s="52" customFormat="1" ht="5.0999999999999996" customHeight="1" x14ac:dyDescent="0.25">
      <c r="A276" s="86"/>
      <c r="B276" s="86"/>
      <c r="C276" s="86"/>
      <c r="D276" s="132"/>
      <c r="E276" s="23"/>
      <c r="F276" s="87"/>
      <c r="G276" s="88"/>
      <c r="H276" s="88"/>
      <c r="I276" s="23"/>
      <c r="J276" s="24"/>
      <c r="K276" s="24"/>
      <c r="L276" s="24"/>
      <c r="M276" s="89"/>
      <c r="N276" s="24"/>
      <c r="O276" s="25"/>
      <c r="P276" s="90"/>
      <c r="Q276" s="25"/>
      <c r="R276" s="90"/>
      <c r="S276" s="25"/>
      <c r="T276" s="24"/>
      <c r="U276" s="24"/>
      <c r="V276" s="24"/>
      <c r="W276" s="26"/>
    </row>
    <row r="277" spans="1:23" x14ac:dyDescent="0.25">
      <c r="A277" s="225"/>
      <c r="B277" s="228"/>
      <c r="C277" s="232"/>
      <c r="D277" s="194"/>
      <c r="E277" s="195"/>
      <c r="F277" s="3"/>
      <c r="G277" s="4"/>
      <c r="H277" s="4"/>
      <c r="I277" s="5">
        <f>IF(H277="t",G277-F277+1,ROUND((G277-F277)/30.4,0))</f>
        <v>0</v>
      </c>
      <c r="J277" s="6"/>
      <c r="K277" s="91">
        <f t="shared" ref="K277:K283" si="232">J277/30</f>
        <v>0</v>
      </c>
      <c r="L277" s="92">
        <f>IF(H277="t",J277/30*I277,J277*I277)</f>
        <v>0</v>
      </c>
      <c r="M277" s="93">
        <v>0.26150000000000001</v>
      </c>
      <c r="N277" s="7">
        <f t="shared" ref="N277:N283" si="233">L277*M277</f>
        <v>0</v>
      </c>
      <c r="O277" s="8"/>
      <c r="P277" s="9"/>
      <c r="Q277" s="8"/>
      <c r="R277" s="9"/>
      <c r="S277" s="8"/>
      <c r="T277" s="7">
        <f t="shared" ref="T277:T283" si="234">(O277+Q277)*K277</f>
        <v>0</v>
      </c>
      <c r="U277" s="7">
        <f t="shared" ref="U277:U283" si="235">S277*K277</f>
        <v>0</v>
      </c>
      <c r="V277" s="7">
        <f t="shared" ref="V277:V283" si="236">(O277*P277)+(Q277*R277)</f>
        <v>0</v>
      </c>
      <c r="W277" s="11">
        <f t="shared" ref="W277:W283" si="237">L277+N277-T277-U277+V277</f>
        <v>0</v>
      </c>
    </row>
    <row r="278" spans="1:23" x14ac:dyDescent="0.25">
      <c r="A278" s="226"/>
      <c r="B278" s="229"/>
      <c r="C278" s="233"/>
      <c r="D278" s="194"/>
      <c r="E278" s="195"/>
      <c r="F278" s="3"/>
      <c r="G278" s="4"/>
      <c r="H278" s="4"/>
      <c r="I278" s="5">
        <f t="shared" ref="I278:I283" si="238">IF(H278="t",G278-F278+1,ROUND((G278-F278)/30.4,0))</f>
        <v>0</v>
      </c>
      <c r="J278" s="6"/>
      <c r="K278" s="91">
        <f t="shared" si="232"/>
        <v>0</v>
      </c>
      <c r="L278" s="92">
        <f t="shared" ref="L278:L283" si="239">IF(H278="t",J278/30*I278,J278*I278)</f>
        <v>0</v>
      </c>
      <c r="M278" s="93">
        <v>0.26150000000000001</v>
      </c>
      <c r="N278" s="7">
        <f t="shared" si="233"/>
        <v>0</v>
      </c>
      <c r="O278" s="8"/>
      <c r="P278" s="9"/>
      <c r="Q278" s="8"/>
      <c r="R278" s="9"/>
      <c r="S278" s="8"/>
      <c r="T278" s="7">
        <f t="shared" si="234"/>
        <v>0</v>
      </c>
      <c r="U278" s="7">
        <f t="shared" si="235"/>
        <v>0</v>
      </c>
      <c r="V278" s="7">
        <f t="shared" si="236"/>
        <v>0</v>
      </c>
      <c r="W278" s="11">
        <f t="shared" si="237"/>
        <v>0</v>
      </c>
    </row>
    <row r="279" spans="1:23" x14ac:dyDescent="0.25">
      <c r="A279" s="226"/>
      <c r="B279" s="229"/>
      <c r="C279" s="233"/>
      <c r="D279" s="194"/>
      <c r="E279" s="195"/>
      <c r="F279" s="3"/>
      <c r="G279" s="4"/>
      <c r="H279" s="4"/>
      <c r="I279" s="5">
        <f t="shared" si="238"/>
        <v>0</v>
      </c>
      <c r="J279" s="6"/>
      <c r="K279" s="91">
        <f t="shared" si="232"/>
        <v>0</v>
      </c>
      <c r="L279" s="92">
        <f t="shared" si="239"/>
        <v>0</v>
      </c>
      <c r="M279" s="93">
        <v>0.26150000000000001</v>
      </c>
      <c r="N279" s="7">
        <f t="shared" si="233"/>
        <v>0</v>
      </c>
      <c r="O279" s="8"/>
      <c r="P279" s="9"/>
      <c r="Q279" s="8"/>
      <c r="R279" s="9"/>
      <c r="S279" s="8"/>
      <c r="T279" s="7">
        <f t="shared" si="234"/>
        <v>0</v>
      </c>
      <c r="U279" s="7">
        <f t="shared" si="235"/>
        <v>0</v>
      </c>
      <c r="V279" s="7">
        <f t="shared" si="236"/>
        <v>0</v>
      </c>
      <c r="W279" s="11">
        <f t="shared" si="237"/>
        <v>0</v>
      </c>
    </row>
    <row r="280" spans="1:23" x14ac:dyDescent="0.25">
      <c r="A280" s="226"/>
      <c r="B280" s="230"/>
      <c r="C280" s="233"/>
      <c r="D280" s="194"/>
      <c r="E280" s="195"/>
      <c r="F280" s="3"/>
      <c r="G280" s="4"/>
      <c r="H280" s="4"/>
      <c r="I280" s="5">
        <f t="shared" si="238"/>
        <v>0</v>
      </c>
      <c r="J280" s="6"/>
      <c r="K280" s="91">
        <f t="shared" si="232"/>
        <v>0</v>
      </c>
      <c r="L280" s="92">
        <f t="shared" si="239"/>
        <v>0</v>
      </c>
      <c r="M280" s="93">
        <v>0.26150000000000001</v>
      </c>
      <c r="N280" s="7">
        <f t="shared" si="233"/>
        <v>0</v>
      </c>
      <c r="O280" s="8"/>
      <c r="P280" s="9"/>
      <c r="Q280" s="8"/>
      <c r="R280" s="9"/>
      <c r="S280" s="8"/>
      <c r="T280" s="7">
        <f t="shared" si="234"/>
        <v>0</v>
      </c>
      <c r="U280" s="7">
        <f t="shared" si="235"/>
        <v>0</v>
      </c>
      <c r="V280" s="7">
        <f t="shared" si="236"/>
        <v>0</v>
      </c>
      <c r="W280" s="11">
        <f t="shared" si="237"/>
        <v>0</v>
      </c>
    </row>
    <row r="281" spans="1:23" x14ac:dyDescent="0.25">
      <c r="A281" s="226"/>
      <c r="B281" s="229"/>
      <c r="C281" s="233"/>
      <c r="D281" s="194"/>
      <c r="E281" s="195"/>
      <c r="F281" s="3"/>
      <c r="G281" s="4"/>
      <c r="H281" s="2"/>
      <c r="I281" s="5">
        <f t="shared" si="238"/>
        <v>0</v>
      </c>
      <c r="J281" s="6"/>
      <c r="K281" s="91">
        <f t="shared" si="232"/>
        <v>0</v>
      </c>
      <c r="L281" s="92">
        <f t="shared" si="239"/>
        <v>0</v>
      </c>
      <c r="M281" s="93">
        <v>0.26150000000000001</v>
      </c>
      <c r="N281" s="7">
        <f t="shared" si="233"/>
        <v>0</v>
      </c>
      <c r="O281" s="8"/>
      <c r="P281" s="9"/>
      <c r="Q281" s="8"/>
      <c r="R281" s="9"/>
      <c r="S281" s="8"/>
      <c r="T281" s="7">
        <f t="shared" si="234"/>
        <v>0</v>
      </c>
      <c r="U281" s="7">
        <f t="shared" si="235"/>
        <v>0</v>
      </c>
      <c r="V281" s="7">
        <f t="shared" si="236"/>
        <v>0</v>
      </c>
      <c r="W281" s="11">
        <f t="shared" si="237"/>
        <v>0</v>
      </c>
    </row>
    <row r="282" spans="1:23" x14ac:dyDescent="0.25">
      <c r="A282" s="226"/>
      <c r="B282" s="229"/>
      <c r="C282" s="233"/>
      <c r="D282" s="194"/>
      <c r="E282" s="195"/>
      <c r="F282" s="3"/>
      <c r="G282" s="4"/>
      <c r="H282" s="2"/>
      <c r="I282" s="5">
        <f t="shared" si="238"/>
        <v>0</v>
      </c>
      <c r="J282" s="6"/>
      <c r="K282" s="91">
        <f t="shared" si="232"/>
        <v>0</v>
      </c>
      <c r="L282" s="92">
        <f t="shared" si="239"/>
        <v>0</v>
      </c>
      <c r="M282" s="93">
        <v>0.26150000000000001</v>
      </c>
      <c r="N282" s="7">
        <f t="shared" si="233"/>
        <v>0</v>
      </c>
      <c r="O282" s="8"/>
      <c r="P282" s="9"/>
      <c r="Q282" s="8"/>
      <c r="R282" s="9"/>
      <c r="S282" s="8"/>
      <c r="T282" s="7">
        <f t="shared" si="234"/>
        <v>0</v>
      </c>
      <c r="U282" s="7">
        <f t="shared" si="235"/>
        <v>0</v>
      </c>
      <c r="V282" s="7">
        <f t="shared" si="236"/>
        <v>0</v>
      </c>
      <c r="W282" s="11">
        <f t="shared" si="237"/>
        <v>0</v>
      </c>
    </row>
    <row r="283" spans="1:23" x14ac:dyDescent="0.25">
      <c r="A283" s="227"/>
      <c r="B283" s="231"/>
      <c r="C283" s="234"/>
      <c r="D283" s="194"/>
      <c r="E283" s="195"/>
      <c r="F283" s="3"/>
      <c r="G283" s="4"/>
      <c r="H283" s="2"/>
      <c r="I283" s="5">
        <f t="shared" si="238"/>
        <v>0</v>
      </c>
      <c r="J283" s="6"/>
      <c r="K283" s="91">
        <f t="shared" si="232"/>
        <v>0</v>
      </c>
      <c r="L283" s="92">
        <f t="shared" si="239"/>
        <v>0</v>
      </c>
      <c r="M283" s="93">
        <v>0.26150000000000001</v>
      </c>
      <c r="N283" s="7">
        <f t="shared" si="233"/>
        <v>0</v>
      </c>
      <c r="O283" s="8"/>
      <c r="P283" s="9"/>
      <c r="Q283" s="8"/>
      <c r="R283" s="9"/>
      <c r="S283" s="8"/>
      <c r="T283" s="7">
        <f t="shared" si="234"/>
        <v>0</v>
      </c>
      <c r="U283" s="7">
        <f t="shared" si="235"/>
        <v>0</v>
      </c>
      <c r="V283" s="7">
        <f t="shared" si="236"/>
        <v>0</v>
      </c>
      <c r="W283" s="11">
        <f t="shared" si="237"/>
        <v>0</v>
      </c>
    </row>
    <row r="284" spans="1:23" s="98" customFormat="1" x14ac:dyDescent="0.25">
      <c r="A284" s="235" t="s">
        <v>114</v>
      </c>
      <c r="B284" s="236"/>
      <c r="C284" s="236"/>
      <c r="D284" s="237"/>
      <c r="E284" s="236"/>
      <c r="F284" s="236"/>
      <c r="G284" s="236"/>
      <c r="H284" s="236"/>
      <c r="I284" s="236"/>
      <c r="J284" s="236"/>
      <c r="K284" s="238"/>
      <c r="L284" s="95">
        <f>SUM(L277:L283)</f>
        <v>0</v>
      </c>
      <c r="M284" s="96"/>
      <c r="N284" s="27">
        <f>SUM(N277:N283)</f>
        <v>0</v>
      </c>
      <c r="O284" s="29">
        <f>SUM(O277:O283)</f>
        <v>0</v>
      </c>
      <c r="P284" s="97"/>
      <c r="Q284" s="29">
        <f>SUM(Q277:Q283)</f>
        <v>0</v>
      </c>
      <c r="R284" s="97"/>
      <c r="S284" s="29">
        <f>SUM(S277:S283)</f>
        <v>0</v>
      </c>
      <c r="T284" s="27">
        <f>SUM(T277:T283)</f>
        <v>0</v>
      </c>
      <c r="U284" s="27">
        <f>SUM(U277:U283)</f>
        <v>0</v>
      </c>
      <c r="V284" s="27">
        <f>SUM(V277:V283)</f>
        <v>0</v>
      </c>
      <c r="W284" s="28">
        <f>SUM(W277:W283)</f>
        <v>0</v>
      </c>
    </row>
    <row r="285" spans="1:23" s="52" customFormat="1" ht="5.0999999999999996" customHeight="1" x14ac:dyDescent="0.25">
      <c r="A285" s="86"/>
      <c r="B285" s="86"/>
      <c r="C285" s="86"/>
      <c r="D285" s="132"/>
      <c r="E285" s="23"/>
      <c r="F285" s="87"/>
      <c r="G285" s="88"/>
      <c r="H285" s="88"/>
      <c r="I285" s="23"/>
      <c r="J285" s="24"/>
      <c r="K285" s="24"/>
      <c r="L285" s="24"/>
      <c r="M285" s="89"/>
      <c r="N285" s="24"/>
      <c r="O285" s="25"/>
      <c r="P285" s="90"/>
      <c r="Q285" s="25"/>
      <c r="R285" s="90"/>
      <c r="S285" s="25"/>
      <c r="T285" s="24"/>
      <c r="U285" s="24"/>
      <c r="V285" s="24"/>
      <c r="W285" s="26"/>
    </row>
    <row r="286" spans="1:23" x14ac:dyDescent="0.25">
      <c r="A286" s="225"/>
      <c r="B286" s="228"/>
      <c r="C286" s="232"/>
      <c r="D286" s="194"/>
      <c r="E286" s="195"/>
      <c r="F286" s="3"/>
      <c r="G286" s="4"/>
      <c r="H286" s="4"/>
      <c r="I286" s="5">
        <f>IF(H286="t",G286-F286+1,ROUND((G286-F286)/30.4,0))</f>
        <v>0</v>
      </c>
      <c r="J286" s="6"/>
      <c r="K286" s="91">
        <f t="shared" ref="K286:K292" si="240">J286/30</f>
        <v>0</v>
      </c>
      <c r="L286" s="92">
        <f>IF(H286="t",J286/30*I286,J286*I286)</f>
        <v>0</v>
      </c>
      <c r="M286" s="93">
        <v>0.26150000000000001</v>
      </c>
      <c r="N286" s="7">
        <f t="shared" ref="N286:N292" si="241">L286*M286</f>
        <v>0</v>
      </c>
      <c r="O286" s="8"/>
      <c r="P286" s="9"/>
      <c r="Q286" s="8"/>
      <c r="R286" s="9"/>
      <c r="S286" s="8"/>
      <c r="T286" s="7">
        <f t="shared" ref="T286:T292" si="242">(O286+Q286)*K286</f>
        <v>0</v>
      </c>
      <c r="U286" s="7">
        <f t="shared" ref="U286:U292" si="243">S286*K286</f>
        <v>0</v>
      </c>
      <c r="V286" s="7">
        <f t="shared" ref="V286:V292" si="244">(O286*P286)+(Q286*R286)</f>
        <v>0</v>
      </c>
      <c r="W286" s="11">
        <f t="shared" ref="W286:W292" si="245">L286+N286-T286-U286+V286</f>
        <v>0</v>
      </c>
    </row>
    <row r="287" spans="1:23" x14ac:dyDescent="0.25">
      <c r="A287" s="226"/>
      <c r="B287" s="229"/>
      <c r="C287" s="233"/>
      <c r="D287" s="194"/>
      <c r="E287" s="195"/>
      <c r="F287" s="3"/>
      <c r="G287" s="4"/>
      <c r="H287" s="4"/>
      <c r="I287" s="5">
        <f t="shared" ref="I287:I292" si="246">IF(H287="t",G287-F287+1,ROUND((G287-F287)/30.4,0))</f>
        <v>0</v>
      </c>
      <c r="J287" s="6"/>
      <c r="K287" s="91">
        <f t="shared" si="240"/>
        <v>0</v>
      </c>
      <c r="L287" s="92">
        <f t="shared" ref="L287:L292" si="247">IF(H287="t",J287/30*I287,J287*I287)</f>
        <v>0</v>
      </c>
      <c r="M287" s="93">
        <v>0.26150000000000001</v>
      </c>
      <c r="N287" s="7">
        <f t="shared" si="241"/>
        <v>0</v>
      </c>
      <c r="O287" s="8"/>
      <c r="P287" s="9"/>
      <c r="Q287" s="8"/>
      <c r="R287" s="9"/>
      <c r="S287" s="8"/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11">
        <f t="shared" si="245"/>
        <v>0</v>
      </c>
    </row>
    <row r="288" spans="1:23" x14ac:dyDescent="0.25">
      <c r="A288" s="226"/>
      <c r="B288" s="229"/>
      <c r="C288" s="233"/>
      <c r="D288" s="194"/>
      <c r="E288" s="195"/>
      <c r="F288" s="3"/>
      <c r="G288" s="4"/>
      <c r="H288" s="4"/>
      <c r="I288" s="5">
        <f t="shared" si="246"/>
        <v>0</v>
      </c>
      <c r="J288" s="6"/>
      <c r="K288" s="91">
        <f t="shared" si="240"/>
        <v>0</v>
      </c>
      <c r="L288" s="92">
        <f t="shared" si="247"/>
        <v>0</v>
      </c>
      <c r="M288" s="93">
        <v>0.26150000000000001</v>
      </c>
      <c r="N288" s="7">
        <f t="shared" si="241"/>
        <v>0</v>
      </c>
      <c r="O288" s="8"/>
      <c r="P288" s="9"/>
      <c r="Q288" s="8"/>
      <c r="R288" s="9"/>
      <c r="S288" s="8"/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11">
        <f t="shared" si="245"/>
        <v>0</v>
      </c>
    </row>
    <row r="289" spans="1:23" x14ac:dyDescent="0.25">
      <c r="A289" s="226"/>
      <c r="B289" s="230"/>
      <c r="C289" s="233"/>
      <c r="D289" s="194"/>
      <c r="E289" s="195"/>
      <c r="F289" s="3"/>
      <c r="G289" s="4"/>
      <c r="H289" s="4"/>
      <c r="I289" s="5">
        <f t="shared" si="246"/>
        <v>0</v>
      </c>
      <c r="J289" s="6"/>
      <c r="K289" s="91">
        <f t="shared" si="240"/>
        <v>0</v>
      </c>
      <c r="L289" s="92">
        <f t="shared" si="247"/>
        <v>0</v>
      </c>
      <c r="M289" s="93">
        <v>0.26150000000000001</v>
      </c>
      <c r="N289" s="7">
        <f t="shared" si="241"/>
        <v>0</v>
      </c>
      <c r="O289" s="8"/>
      <c r="P289" s="9"/>
      <c r="Q289" s="8"/>
      <c r="R289" s="9"/>
      <c r="S289" s="8"/>
      <c r="T289" s="7">
        <f t="shared" si="242"/>
        <v>0</v>
      </c>
      <c r="U289" s="7">
        <f t="shared" si="243"/>
        <v>0</v>
      </c>
      <c r="V289" s="7">
        <f t="shared" si="244"/>
        <v>0</v>
      </c>
      <c r="W289" s="11">
        <f t="shared" si="245"/>
        <v>0</v>
      </c>
    </row>
    <row r="290" spans="1:23" x14ac:dyDescent="0.25">
      <c r="A290" s="226"/>
      <c r="B290" s="229"/>
      <c r="C290" s="233"/>
      <c r="D290" s="194"/>
      <c r="E290" s="195"/>
      <c r="F290" s="3"/>
      <c r="G290" s="4"/>
      <c r="H290" s="2"/>
      <c r="I290" s="5">
        <f t="shared" si="246"/>
        <v>0</v>
      </c>
      <c r="J290" s="6"/>
      <c r="K290" s="91">
        <f t="shared" si="240"/>
        <v>0</v>
      </c>
      <c r="L290" s="92">
        <f t="shared" si="247"/>
        <v>0</v>
      </c>
      <c r="M290" s="93">
        <v>0.26150000000000001</v>
      </c>
      <c r="N290" s="7">
        <f t="shared" si="241"/>
        <v>0</v>
      </c>
      <c r="O290" s="8"/>
      <c r="P290" s="9"/>
      <c r="Q290" s="8"/>
      <c r="R290" s="9"/>
      <c r="S290" s="8"/>
      <c r="T290" s="7">
        <f t="shared" si="242"/>
        <v>0</v>
      </c>
      <c r="U290" s="7">
        <f t="shared" si="243"/>
        <v>0</v>
      </c>
      <c r="V290" s="7">
        <f t="shared" si="244"/>
        <v>0</v>
      </c>
      <c r="W290" s="11">
        <f t="shared" si="245"/>
        <v>0</v>
      </c>
    </row>
    <row r="291" spans="1:23" x14ac:dyDescent="0.25">
      <c r="A291" s="226"/>
      <c r="B291" s="229"/>
      <c r="C291" s="233"/>
      <c r="D291" s="194"/>
      <c r="E291" s="195"/>
      <c r="F291" s="3"/>
      <c r="G291" s="4"/>
      <c r="H291" s="2"/>
      <c r="I291" s="5">
        <f t="shared" si="246"/>
        <v>0</v>
      </c>
      <c r="J291" s="6"/>
      <c r="K291" s="91">
        <f t="shared" si="240"/>
        <v>0</v>
      </c>
      <c r="L291" s="92">
        <f t="shared" si="247"/>
        <v>0</v>
      </c>
      <c r="M291" s="93">
        <v>0.26150000000000001</v>
      </c>
      <c r="N291" s="7">
        <f t="shared" si="241"/>
        <v>0</v>
      </c>
      <c r="O291" s="8"/>
      <c r="P291" s="9"/>
      <c r="Q291" s="8"/>
      <c r="R291" s="9"/>
      <c r="S291" s="8"/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11">
        <f t="shared" si="245"/>
        <v>0</v>
      </c>
    </row>
    <row r="292" spans="1:23" x14ac:dyDescent="0.25">
      <c r="A292" s="227"/>
      <c r="B292" s="231"/>
      <c r="C292" s="234"/>
      <c r="D292" s="194"/>
      <c r="E292" s="195"/>
      <c r="F292" s="3"/>
      <c r="G292" s="4"/>
      <c r="H292" s="2"/>
      <c r="I292" s="5">
        <f t="shared" si="246"/>
        <v>0</v>
      </c>
      <c r="J292" s="6"/>
      <c r="K292" s="91">
        <f t="shared" si="240"/>
        <v>0</v>
      </c>
      <c r="L292" s="92">
        <f t="shared" si="247"/>
        <v>0</v>
      </c>
      <c r="M292" s="93">
        <v>0.26150000000000001</v>
      </c>
      <c r="N292" s="7">
        <f t="shared" si="241"/>
        <v>0</v>
      </c>
      <c r="O292" s="8"/>
      <c r="P292" s="9"/>
      <c r="Q292" s="8"/>
      <c r="R292" s="9"/>
      <c r="S292" s="8"/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11">
        <f t="shared" si="245"/>
        <v>0</v>
      </c>
    </row>
    <row r="293" spans="1:23" s="98" customFormat="1" x14ac:dyDescent="0.25">
      <c r="A293" s="235" t="s">
        <v>114</v>
      </c>
      <c r="B293" s="236"/>
      <c r="C293" s="236"/>
      <c r="D293" s="237"/>
      <c r="E293" s="236"/>
      <c r="F293" s="236"/>
      <c r="G293" s="236"/>
      <c r="H293" s="236"/>
      <c r="I293" s="236"/>
      <c r="J293" s="236"/>
      <c r="K293" s="238"/>
      <c r="L293" s="95">
        <f>SUM(L286:L292)</f>
        <v>0</v>
      </c>
      <c r="M293" s="96"/>
      <c r="N293" s="27">
        <f>SUM(N286:N292)</f>
        <v>0</v>
      </c>
      <c r="O293" s="29">
        <f>SUM(O286:O292)</f>
        <v>0</v>
      </c>
      <c r="P293" s="97"/>
      <c r="Q293" s="29">
        <f>SUM(Q286:Q292)</f>
        <v>0</v>
      </c>
      <c r="R293" s="97"/>
      <c r="S293" s="29">
        <f>SUM(S286:S292)</f>
        <v>0</v>
      </c>
      <c r="T293" s="27">
        <f>SUM(T286:T292)</f>
        <v>0</v>
      </c>
      <c r="U293" s="27">
        <f>SUM(U286:U292)</f>
        <v>0</v>
      </c>
      <c r="V293" s="27">
        <f>SUM(V286:V292)</f>
        <v>0</v>
      </c>
      <c r="W293" s="28">
        <f>SUM(W286:W292)</f>
        <v>0</v>
      </c>
    </row>
    <row r="294" spans="1:23" s="52" customFormat="1" ht="5.0999999999999996" customHeight="1" x14ac:dyDescent="0.25">
      <c r="A294" s="86"/>
      <c r="B294" s="86"/>
      <c r="C294" s="86"/>
      <c r="D294" s="132"/>
      <c r="E294" s="23"/>
      <c r="F294" s="87"/>
      <c r="G294" s="88"/>
      <c r="H294" s="88"/>
      <c r="I294" s="23"/>
      <c r="J294" s="24"/>
      <c r="K294" s="24"/>
      <c r="L294" s="24"/>
      <c r="M294" s="89"/>
      <c r="N294" s="24"/>
      <c r="O294" s="25"/>
      <c r="P294" s="90"/>
      <c r="Q294" s="25"/>
      <c r="R294" s="90"/>
      <c r="S294" s="25"/>
      <c r="T294" s="24"/>
      <c r="U294" s="24"/>
      <c r="V294" s="24"/>
      <c r="W294" s="26"/>
    </row>
    <row r="295" spans="1:23" x14ac:dyDescent="0.25">
      <c r="A295" s="225"/>
      <c r="B295" s="228"/>
      <c r="C295" s="232"/>
      <c r="D295" s="194"/>
      <c r="E295" s="195"/>
      <c r="F295" s="3"/>
      <c r="G295" s="4"/>
      <c r="H295" s="4"/>
      <c r="I295" s="5">
        <f>IF(H295="t",G295-F295+1,ROUND((G295-F295)/30.4,0))</f>
        <v>0</v>
      </c>
      <c r="J295" s="6"/>
      <c r="K295" s="91">
        <f t="shared" ref="K295:K301" si="248">J295/30</f>
        <v>0</v>
      </c>
      <c r="L295" s="92">
        <f>IF(H295="t",J295/30*I295,J295*I295)</f>
        <v>0</v>
      </c>
      <c r="M295" s="93">
        <v>0.26150000000000001</v>
      </c>
      <c r="N295" s="7">
        <f t="shared" ref="N295:N301" si="249">L295*M295</f>
        <v>0</v>
      </c>
      <c r="O295" s="8"/>
      <c r="P295" s="9"/>
      <c r="Q295" s="8"/>
      <c r="R295" s="9"/>
      <c r="S295" s="8"/>
      <c r="T295" s="7">
        <f t="shared" ref="T295:T301" si="250">(O295+Q295)*K295</f>
        <v>0</v>
      </c>
      <c r="U295" s="7">
        <f t="shared" ref="U295:U301" si="251">S295*K295</f>
        <v>0</v>
      </c>
      <c r="V295" s="7">
        <f t="shared" ref="V295:V301" si="252">(O295*P295)+(Q295*R295)</f>
        <v>0</v>
      </c>
      <c r="W295" s="11">
        <f t="shared" ref="W295:W301" si="253">L295+N295-T295-U295+V295</f>
        <v>0</v>
      </c>
    </row>
    <row r="296" spans="1:23" x14ac:dyDescent="0.25">
      <c r="A296" s="226"/>
      <c r="B296" s="229"/>
      <c r="C296" s="233"/>
      <c r="D296" s="194"/>
      <c r="E296" s="195"/>
      <c r="F296" s="3"/>
      <c r="G296" s="4"/>
      <c r="H296" s="4"/>
      <c r="I296" s="5">
        <f t="shared" ref="I296:I301" si="254">IF(H296="t",G296-F296+1,ROUND((G296-F296)/30.4,0))</f>
        <v>0</v>
      </c>
      <c r="J296" s="6"/>
      <c r="K296" s="91">
        <f t="shared" si="248"/>
        <v>0</v>
      </c>
      <c r="L296" s="92">
        <f t="shared" ref="L296:L301" si="255">IF(H296="t",J296/30*I296,J296*I296)</f>
        <v>0</v>
      </c>
      <c r="M296" s="93">
        <v>0.26150000000000001</v>
      </c>
      <c r="N296" s="7">
        <f t="shared" si="249"/>
        <v>0</v>
      </c>
      <c r="O296" s="8"/>
      <c r="P296" s="9"/>
      <c r="Q296" s="8"/>
      <c r="R296" s="9"/>
      <c r="S296" s="8"/>
      <c r="T296" s="7">
        <f t="shared" si="250"/>
        <v>0</v>
      </c>
      <c r="U296" s="7">
        <f t="shared" si="251"/>
        <v>0</v>
      </c>
      <c r="V296" s="7">
        <f t="shared" si="252"/>
        <v>0</v>
      </c>
      <c r="W296" s="11">
        <f t="shared" si="253"/>
        <v>0</v>
      </c>
    </row>
    <row r="297" spans="1:23" x14ac:dyDescent="0.25">
      <c r="A297" s="226"/>
      <c r="B297" s="229"/>
      <c r="C297" s="233"/>
      <c r="D297" s="194"/>
      <c r="E297" s="195"/>
      <c r="F297" s="3"/>
      <c r="G297" s="4"/>
      <c r="H297" s="4"/>
      <c r="I297" s="5">
        <f t="shared" si="254"/>
        <v>0</v>
      </c>
      <c r="J297" s="6"/>
      <c r="K297" s="91">
        <f t="shared" si="248"/>
        <v>0</v>
      </c>
      <c r="L297" s="92">
        <f t="shared" si="255"/>
        <v>0</v>
      </c>
      <c r="M297" s="93">
        <v>0.26150000000000001</v>
      </c>
      <c r="N297" s="7">
        <f t="shared" si="249"/>
        <v>0</v>
      </c>
      <c r="O297" s="8"/>
      <c r="P297" s="9"/>
      <c r="Q297" s="8"/>
      <c r="R297" s="9"/>
      <c r="S297" s="8"/>
      <c r="T297" s="7">
        <f t="shared" si="250"/>
        <v>0</v>
      </c>
      <c r="U297" s="7">
        <f t="shared" si="251"/>
        <v>0</v>
      </c>
      <c r="V297" s="7">
        <f t="shared" si="252"/>
        <v>0</v>
      </c>
      <c r="W297" s="11">
        <f t="shared" si="253"/>
        <v>0</v>
      </c>
    </row>
    <row r="298" spans="1:23" x14ac:dyDescent="0.25">
      <c r="A298" s="226"/>
      <c r="B298" s="230"/>
      <c r="C298" s="233"/>
      <c r="D298" s="194"/>
      <c r="E298" s="195"/>
      <c r="F298" s="3"/>
      <c r="G298" s="4"/>
      <c r="H298" s="4"/>
      <c r="I298" s="5">
        <f t="shared" si="254"/>
        <v>0</v>
      </c>
      <c r="J298" s="6"/>
      <c r="K298" s="91">
        <f t="shared" si="248"/>
        <v>0</v>
      </c>
      <c r="L298" s="92">
        <f t="shared" si="255"/>
        <v>0</v>
      </c>
      <c r="M298" s="93">
        <v>0.26150000000000001</v>
      </c>
      <c r="N298" s="7">
        <f t="shared" si="249"/>
        <v>0</v>
      </c>
      <c r="O298" s="8"/>
      <c r="P298" s="9"/>
      <c r="Q298" s="8"/>
      <c r="R298" s="9"/>
      <c r="S298" s="8"/>
      <c r="T298" s="7">
        <f t="shared" si="250"/>
        <v>0</v>
      </c>
      <c r="U298" s="7">
        <f t="shared" si="251"/>
        <v>0</v>
      </c>
      <c r="V298" s="7">
        <f t="shared" si="252"/>
        <v>0</v>
      </c>
      <c r="W298" s="11">
        <f t="shared" si="253"/>
        <v>0</v>
      </c>
    </row>
    <row r="299" spans="1:23" x14ac:dyDescent="0.25">
      <c r="A299" s="226"/>
      <c r="B299" s="229"/>
      <c r="C299" s="233"/>
      <c r="D299" s="194"/>
      <c r="E299" s="195"/>
      <c r="F299" s="3"/>
      <c r="G299" s="4"/>
      <c r="H299" s="2"/>
      <c r="I299" s="5">
        <f t="shared" si="254"/>
        <v>0</v>
      </c>
      <c r="J299" s="6"/>
      <c r="K299" s="91">
        <f t="shared" si="248"/>
        <v>0</v>
      </c>
      <c r="L299" s="92">
        <f t="shared" si="255"/>
        <v>0</v>
      </c>
      <c r="M299" s="93">
        <v>0.26150000000000001</v>
      </c>
      <c r="N299" s="7">
        <f t="shared" si="249"/>
        <v>0</v>
      </c>
      <c r="O299" s="8"/>
      <c r="P299" s="9"/>
      <c r="Q299" s="8"/>
      <c r="R299" s="9"/>
      <c r="S299" s="8"/>
      <c r="T299" s="7">
        <f t="shared" si="250"/>
        <v>0</v>
      </c>
      <c r="U299" s="7">
        <f t="shared" si="251"/>
        <v>0</v>
      </c>
      <c r="V299" s="7">
        <f t="shared" si="252"/>
        <v>0</v>
      </c>
      <c r="W299" s="11">
        <f t="shared" si="253"/>
        <v>0</v>
      </c>
    </row>
    <row r="300" spans="1:23" x14ac:dyDescent="0.25">
      <c r="A300" s="226"/>
      <c r="B300" s="229"/>
      <c r="C300" s="233"/>
      <c r="D300" s="194"/>
      <c r="E300" s="195"/>
      <c r="F300" s="3"/>
      <c r="G300" s="4"/>
      <c r="H300" s="2"/>
      <c r="I300" s="5">
        <f t="shared" si="254"/>
        <v>0</v>
      </c>
      <c r="J300" s="6"/>
      <c r="K300" s="91">
        <f t="shared" si="248"/>
        <v>0</v>
      </c>
      <c r="L300" s="92">
        <f t="shared" si="255"/>
        <v>0</v>
      </c>
      <c r="M300" s="93">
        <v>0.26150000000000001</v>
      </c>
      <c r="N300" s="7">
        <f t="shared" si="249"/>
        <v>0</v>
      </c>
      <c r="O300" s="8"/>
      <c r="P300" s="9"/>
      <c r="Q300" s="8"/>
      <c r="R300" s="9"/>
      <c r="S300" s="8"/>
      <c r="T300" s="7">
        <f t="shared" si="250"/>
        <v>0</v>
      </c>
      <c r="U300" s="7">
        <f t="shared" si="251"/>
        <v>0</v>
      </c>
      <c r="V300" s="7">
        <f t="shared" si="252"/>
        <v>0</v>
      </c>
      <c r="W300" s="11">
        <f t="shared" si="253"/>
        <v>0</v>
      </c>
    </row>
    <row r="301" spans="1:23" x14ac:dyDescent="0.25">
      <c r="A301" s="227"/>
      <c r="B301" s="231"/>
      <c r="C301" s="234"/>
      <c r="D301" s="194"/>
      <c r="E301" s="195"/>
      <c r="F301" s="3"/>
      <c r="G301" s="4"/>
      <c r="H301" s="2"/>
      <c r="I301" s="5">
        <f t="shared" si="254"/>
        <v>0</v>
      </c>
      <c r="J301" s="6"/>
      <c r="K301" s="91">
        <f t="shared" si="248"/>
        <v>0</v>
      </c>
      <c r="L301" s="92">
        <f t="shared" si="255"/>
        <v>0</v>
      </c>
      <c r="M301" s="93">
        <v>0.26150000000000001</v>
      </c>
      <c r="N301" s="7">
        <f t="shared" si="249"/>
        <v>0</v>
      </c>
      <c r="O301" s="8"/>
      <c r="P301" s="9"/>
      <c r="Q301" s="8"/>
      <c r="R301" s="9"/>
      <c r="S301" s="8"/>
      <c r="T301" s="7">
        <f t="shared" si="250"/>
        <v>0</v>
      </c>
      <c r="U301" s="7">
        <f t="shared" si="251"/>
        <v>0</v>
      </c>
      <c r="V301" s="7">
        <f t="shared" si="252"/>
        <v>0</v>
      </c>
      <c r="W301" s="11">
        <f t="shared" si="253"/>
        <v>0</v>
      </c>
    </row>
    <row r="302" spans="1:23" s="98" customFormat="1" x14ac:dyDescent="0.25">
      <c r="A302" s="235" t="s">
        <v>114</v>
      </c>
      <c r="B302" s="236"/>
      <c r="C302" s="236"/>
      <c r="D302" s="237"/>
      <c r="E302" s="236"/>
      <c r="F302" s="236"/>
      <c r="G302" s="236"/>
      <c r="H302" s="236"/>
      <c r="I302" s="236"/>
      <c r="J302" s="236"/>
      <c r="K302" s="238"/>
      <c r="L302" s="95">
        <f>SUM(L295:L301)</f>
        <v>0</v>
      </c>
      <c r="M302" s="96"/>
      <c r="N302" s="27">
        <f>SUM(N295:N301)</f>
        <v>0</v>
      </c>
      <c r="O302" s="29">
        <f>SUM(O295:O301)</f>
        <v>0</v>
      </c>
      <c r="P302" s="97"/>
      <c r="Q302" s="29">
        <f>SUM(Q295:Q301)</f>
        <v>0</v>
      </c>
      <c r="R302" s="97"/>
      <c r="S302" s="29">
        <f>SUM(S295:S301)</f>
        <v>0</v>
      </c>
      <c r="T302" s="27">
        <f>SUM(T295:T301)</f>
        <v>0</v>
      </c>
      <c r="U302" s="27">
        <f>SUM(U295:U301)</f>
        <v>0</v>
      </c>
      <c r="V302" s="27">
        <f>SUM(V295:V301)</f>
        <v>0</v>
      </c>
      <c r="W302" s="28">
        <f>SUM(W295:W301)</f>
        <v>0</v>
      </c>
    </row>
    <row r="303" spans="1:23" s="52" customFormat="1" ht="5.0999999999999996" customHeight="1" x14ac:dyDescent="0.25">
      <c r="A303" s="86"/>
      <c r="B303" s="86"/>
      <c r="C303" s="86"/>
      <c r="D303" s="132"/>
      <c r="E303" s="23"/>
      <c r="F303" s="87"/>
      <c r="G303" s="88"/>
      <c r="H303" s="88"/>
      <c r="I303" s="23"/>
      <c r="J303" s="24"/>
      <c r="K303" s="24"/>
      <c r="L303" s="24"/>
      <c r="M303" s="89"/>
      <c r="N303" s="24"/>
      <c r="O303" s="25"/>
      <c r="P303" s="90"/>
      <c r="Q303" s="25"/>
      <c r="R303" s="90"/>
      <c r="S303" s="25"/>
      <c r="T303" s="24"/>
      <c r="U303" s="24"/>
      <c r="V303" s="24"/>
      <c r="W303" s="26"/>
    </row>
    <row r="304" spans="1:23" x14ac:dyDescent="0.25">
      <c r="A304" s="225"/>
      <c r="B304" s="228"/>
      <c r="C304" s="232"/>
      <c r="D304" s="194"/>
      <c r="E304" s="195"/>
      <c r="F304" s="3"/>
      <c r="G304" s="4"/>
      <c r="H304" s="4"/>
      <c r="I304" s="5">
        <f>IF(H304="t",G304-F304+1,ROUND((G304-F304)/30.4,0))</f>
        <v>0</v>
      </c>
      <c r="J304" s="6"/>
      <c r="K304" s="91">
        <f t="shared" ref="K304:K310" si="256">J304/30</f>
        <v>0</v>
      </c>
      <c r="L304" s="92">
        <f>IF(H304="t",J304/30*I304,J304*I304)</f>
        <v>0</v>
      </c>
      <c r="M304" s="93">
        <v>0.26150000000000001</v>
      </c>
      <c r="N304" s="7">
        <f t="shared" ref="N304:N310" si="257">L304*M304</f>
        <v>0</v>
      </c>
      <c r="O304" s="8"/>
      <c r="P304" s="9"/>
      <c r="Q304" s="8"/>
      <c r="R304" s="9"/>
      <c r="S304" s="8"/>
      <c r="T304" s="7">
        <f t="shared" ref="T304:T310" si="258">(O304+Q304)*K304</f>
        <v>0</v>
      </c>
      <c r="U304" s="7">
        <f t="shared" ref="U304:U310" si="259">S304*K304</f>
        <v>0</v>
      </c>
      <c r="V304" s="7">
        <f t="shared" ref="V304:V310" si="260">(O304*P304)+(Q304*R304)</f>
        <v>0</v>
      </c>
      <c r="W304" s="11">
        <f t="shared" ref="W304:W310" si="261">L304+N304-T304-U304+V304</f>
        <v>0</v>
      </c>
    </row>
    <row r="305" spans="1:23" x14ac:dyDescent="0.25">
      <c r="A305" s="226"/>
      <c r="B305" s="229"/>
      <c r="C305" s="233"/>
      <c r="D305" s="194"/>
      <c r="E305" s="195"/>
      <c r="F305" s="3"/>
      <c r="G305" s="4"/>
      <c r="H305" s="4"/>
      <c r="I305" s="5">
        <f t="shared" ref="I305:I310" si="262">IF(H305="t",G305-F305+1,ROUND((G305-F305)/30.4,0))</f>
        <v>0</v>
      </c>
      <c r="J305" s="6"/>
      <c r="K305" s="91">
        <f t="shared" si="256"/>
        <v>0</v>
      </c>
      <c r="L305" s="92">
        <f t="shared" ref="L305:L310" si="263">IF(H305="t",J305/30*I305,J305*I305)</f>
        <v>0</v>
      </c>
      <c r="M305" s="93">
        <v>0.26150000000000001</v>
      </c>
      <c r="N305" s="7">
        <f t="shared" si="257"/>
        <v>0</v>
      </c>
      <c r="O305" s="8"/>
      <c r="P305" s="9"/>
      <c r="Q305" s="8"/>
      <c r="R305" s="9"/>
      <c r="S305" s="8"/>
      <c r="T305" s="7">
        <f t="shared" si="258"/>
        <v>0</v>
      </c>
      <c r="U305" s="7">
        <f t="shared" si="259"/>
        <v>0</v>
      </c>
      <c r="V305" s="7">
        <f t="shared" si="260"/>
        <v>0</v>
      </c>
      <c r="W305" s="11">
        <f t="shared" si="261"/>
        <v>0</v>
      </c>
    </row>
    <row r="306" spans="1:23" x14ac:dyDescent="0.25">
      <c r="A306" s="226"/>
      <c r="B306" s="229"/>
      <c r="C306" s="233"/>
      <c r="D306" s="194"/>
      <c r="E306" s="195"/>
      <c r="F306" s="3"/>
      <c r="G306" s="4"/>
      <c r="H306" s="4"/>
      <c r="I306" s="5">
        <f t="shared" si="262"/>
        <v>0</v>
      </c>
      <c r="J306" s="6"/>
      <c r="K306" s="91">
        <f t="shared" si="256"/>
        <v>0</v>
      </c>
      <c r="L306" s="92">
        <f t="shared" si="263"/>
        <v>0</v>
      </c>
      <c r="M306" s="93">
        <v>0.26150000000000001</v>
      </c>
      <c r="N306" s="7">
        <f t="shared" si="257"/>
        <v>0</v>
      </c>
      <c r="O306" s="8"/>
      <c r="P306" s="9"/>
      <c r="Q306" s="8"/>
      <c r="R306" s="9"/>
      <c r="S306" s="8"/>
      <c r="T306" s="7">
        <f t="shared" si="258"/>
        <v>0</v>
      </c>
      <c r="U306" s="7">
        <f t="shared" si="259"/>
        <v>0</v>
      </c>
      <c r="V306" s="7">
        <f t="shared" si="260"/>
        <v>0</v>
      </c>
      <c r="W306" s="11">
        <f t="shared" si="261"/>
        <v>0</v>
      </c>
    </row>
    <row r="307" spans="1:23" x14ac:dyDescent="0.25">
      <c r="A307" s="226"/>
      <c r="B307" s="230"/>
      <c r="C307" s="233"/>
      <c r="D307" s="194"/>
      <c r="E307" s="195"/>
      <c r="F307" s="3"/>
      <c r="G307" s="4"/>
      <c r="H307" s="4"/>
      <c r="I307" s="5">
        <f t="shared" si="262"/>
        <v>0</v>
      </c>
      <c r="J307" s="6"/>
      <c r="K307" s="91">
        <f t="shared" si="256"/>
        <v>0</v>
      </c>
      <c r="L307" s="92">
        <f t="shared" si="263"/>
        <v>0</v>
      </c>
      <c r="M307" s="93">
        <v>0.26150000000000001</v>
      </c>
      <c r="N307" s="7">
        <f t="shared" si="257"/>
        <v>0</v>
      </c>
      <c r="O307" s="8"/>
      <c r="P307" s="9"/>
      <c r="Q307" s="8"/>
      <c r="R307" s="9"/>
      <c r="S307" s="8"/>
      <c r="T307" s="7">
        <f t="shared" si="258"/>
        <v>0</v>
      </c>
      <c r="U307" s="7">
        <f t="shared" si="259"/>
        <v>0</v>
      </c>
      <c r="V307" s="7">
        <f t="shared" si="260"/>
        <v>0</v>
      </c>
      <c r="W307" s="11">
        <f t="shared" si="261"/>
        <v>0</v>
      </c>
    </row>
    <row r="308" spans="1:23" x14ac:dyDescent="0.25">
      <c r="A308" s="226"/>
      <c r="B308" s="229"/>
      <c r="C308" s="233"/>
      <c r="D308" s="194"/>
      <c r="E308" s="195"/>
      <c r="F308" s="3"/>
      <c r="G308" s="4"/>
      <c r="H308" s="2"/>
      <c r="I308" s="5">
        <f t="shared" si="262"/>
        <v>0</v>
      </c>
      <c r="J308" s="6"/>
      <c r="K308" s="91">
        <f t="shared" si="256"/>
        <v>0</v>
      </c>
      <c r="L308" s="92">
        <f t="shared" si="263"/>
        <v>0</v>
      </c>
      <c r="M308" s="93">
        <v>0.26150000000000001</v>
      </c>
      <c r="N308" s="7">
        <f t="shared" si="257"/>
        <v>0</v>
      </c>
      <c r="O308" s="8"/>
      <c r="P308" s="9"/>
      <c r="Q308" s="8"/>
      <c r="R308" s="9"/>
      <c r="S308" s="8"/>
      <c r="T308" s="7">
        <f t="shared" si="258"/>
        <v>0</v>
      </c>
      <c r="U308" s="7">
        <f t="shared" si="259"/>
        <v>0</v>
      </c>
      <c r="V308" s="7">
        <f t="shared" si="260"/>
        <v>0</v>
      </c>
      <c r="W308" s="11">
        <f t="shared" si="261"/>
        <v>0</v>
      </c>
    </row>
    <row r="309" spans="1:23" x14ac:dyDescent="0.25">
      <c r="A309" s="226"/>
      <c r="B309" s="229"/>
      <c r="C309" s="233"/>
      <c r="D309" s="194"/>
      <c r="E309" s="195"/>
      <c r="F309" s="3"/>
      <c r="G309" s="4"/>
      <c r="H309" s="2"/>
      <c r="I309" s="5">
        <f t="shared" si="262"/>
        <v>0</v>
      </c>
      <c r="J309" s="6"/>
      <c r="K309" s="91">
        <f t="shared" si="256"/>
        <v>0</v>
      </c>
      <c r="L309" s="92">
        <f t="shared" si="263"/>
        <v>0</v>
      </c>
      <c r="M309" s="93">
        <v>0.26150000000000001</v>
      </c>
      <c r="N309" s="7">
        <f t="shared" si="257"/>
        <v>0</v>
      </c>
      <c r="O309" s="8"/>
      <c r="P309" s="9"/>
      <c r="Q309" s="8"/>
      <c r="R309" s="9"/>
      <c r="S309" s="8"/>
      <c r="T309" s="7">
        <f t="shared" si="258"/>
        <v>0</v>
      </c>
      <c r="U309" s="7">
        <f t="shared" si="259"/>
        <v>0</v>
      </c>
      <c r="V309" s="7">
        <f t="shared" si="260"/>
        <v>0</v>
      </c>
      <c r="W309" s="11">
        <f t="shared" si="261"/>
        <v>0</v>
      </c>
    </row>
    <row r="310" spans="1:23" x14ac:dyDescent="0.25">
      <c r="A310" s="227"/>
      <c r="B310" s="231"/>
      <c r="C310" s="234"/>
      <c r="D310" s="194"/>
      <c r="E310" s="195"/>
      <c r="F310" s="3"/>
      <c r="G310" s="4"/>
      <c r="H310" s="2"/>
      <c r="I310" s="5">
        <f t="shared" si="262"/>
        <v>0</v>
      </c>
      <c r="J310" s="6"/>
      <c r="K310" s="91">
        <f t="shared" si="256"/>
        <v>0</v>
      </c>
      <c r="L310" s="92">
        <f t="shared" si="263"/>
        <v>0</v>
      </c>
      <c r="M310" s="93">
        <v>0.26150000000000001</v>
      </c>
      <c r="N310" s="7">
        <f t="shared" si="257"/>
        <v>0</v>
      </c>
      <c r="O310" s="8"/>
      <c r="P310" s="9"/>
      <c r="Q310" s="8"/>
      <c r="R310" s="9"/>
      <c r="S310" s="8"/>
      <c r="T310" s="7">
        <f t="shared" si="258"/>
        <v>0</v>
      </c>
      <c r="U310" s="7">
        <f t="shared" si="259"/>
        <v>0</v>
      </c>
      <c r="V310" s="7">
        <f t="shared" si="260"/>
        <v>0</v>
      </c>
      <c r="W310" s="11">
        <f t="shared" si="261"/>
        <v>0</v>
      </c>
    </row>
    <row r="311" spans="1:23" s="98" customFormat="1" x14ac:dyDescent="0.25">
      <c r="A311" s="235" t="s">
        <v>114</v>
      </c>
      <c r="B311" s="236"/>
      <c r="C311" s="236"/>
      <c r="D311" s="237"/>
      <c r="E311" s="236"/>
      <c r="F311" s="236"/>
      <c r="G311" s="236"/>
      <c r="H311" s="236"/>
      <c r="I311" s="236"/>
      <c r="J311" s="236"/>
      <c r="K311" s="238"/>
      <c r="L311" s="95">
        <f>SUM(L304:L310)</f>
        <v>0</v>
      </c>
      <c r="M311" s="96"/>
      <c r="N311" s="27">
        <f>SUM(N304:N310)</f>
        <v>0</v>
      </c>
      <c r="O311" s="29">
        <f>SUM(O304:O310)</f>
        <v>0</v>
      </c>
      <c r="P311" s="97"/>
      <c r="Q311" s="29">
        <f>SUM(Q304:Q310)</f>
        <v>0</v>
      </c>
      <c r="R311" s="97"/>
      <c r="S311" s="29">
        <f>SUM(S304:S310)</f>
        <v>0</v>
      </c>
      <c r="T311" s="27">
        <f>SUM(T304:T310)</f>
        <v>0</v>
      </c>
      <c r="U311" s="27">
        <f>SUM(U304:U310)</f>
        <v>0</v>
      </c>
      <c r="V311" s="27">
        <f>SUM(V304:V310)</f>
        <v>0</v>
      </c>
      <c r="W311" s="28">
        <f>SUM(W304:W310)</f>
        <v>0</v>
      </c>
    </row>
    <row r="312" spans="1:23" s="52" customFormat="1" ht="5.0999999999999996" customHeight="1" x14ac:dyDescent="0.25">
      <c r="A312" s="86"/>
      <c r="B312" s="86"/>
      <c r="C312" s="86"/>
      <c r="D312" s="132"/>
      <c r="E312" s="23"/>
      <c r="F312" s="87"/>
      <c r="G312" s="88"/>
      <c r="H312" s="88"/>
      <c r="I312" s="23"/>
      <c r="J312" s="24"/>
      <c r="K312" s="24"/>
      <c r="L312" s="24"/>
      <c r="M312" s="89"/>
      <c r="N312" s="24"/>
      <c r="O312" s="25"/>
      <c r="P312" s="90"/>
      <c r="Q312" s="25"/>
      <c r="R312" s="90"/>
      <c r="S312" s="25"/>
      <c r="T312" s="24"/>
      <c r="U312" s="24"/>
      <c r="V312" s="24"/>
      <c r="W312" s="26"/>
    </row>
    <row r="313" spans="1:23" x14ac:dyDescent="0.25">
      <c r="A313" s="225"/>
      <c r="B313" s="228"/>
      <c r="C313" s="232"/>
      <c r="D313" s="194"/>
      <c r="E313" s="195"/>
      <c r="F313" s="3"/>
      <c r="G313" s="4"/>
      <c r="H313" s="4"/>
      <c r="I313" s="5">
        <f>IF(H313="t",G313-F313+1,ROUND((G313-F313)/30.4,0))</f>
        <v>0</v>
      </c>
      <c r="J313" s="6"/>
      <c r="K313" s="91">
        <f t="shared" ref="K313:K319" si="264">J313/30</f>
        <v>0</v>
      </c>
      <c r="L313" s="92">
        <f>IF(H313="t",J313/30*I313,J313*I313)</f>
        <v>0</v>
      </c>
      <c r="M313" s="93">
        <v>0.26150000000000001</v>
      </c>
      <c r="N313" s="7">
        <f t="shared" ref="N313:N319" si="265">L313*M313</f>
        <v>0</v>
      </c>
      <c r="O313" s="8"/>
      <c r="P313" s="9"/>
      <c r="Q313" s="8"/>
      <c r="R313" s="9"/>
      <c r="S313" s="8"/>
      <c r="T313" s="7">
        <f t="shared" ref="T313:T319" si="266">(O313+Q313)*K313</f>
        <v>0</v>
      </c>
      <c r="U313" s="7">
        <f t="shared" ref="U313:U319" si="267">S313*K313</f>
        <v>0</v>
      </c>
      <c r="V313" s="7">
        <f t="shared" ref="V313:V319" si="268">(O313*P313)+(Q313*R313)</f>
        <v>0</v>
      </c>
      <c r="W313" s="11">
        <f t="shared" ref="W313:W319" si="269">L313+N313-T313-U313+V313</f>
        <v>0</v>
      </c>
    </row>
    <row r="314" spans="1:23" x14ac:dyDescent="0.25">
      <c r="A314" s="226"/>
      <c r="B314" s="229"/>
      <c r="C314" s="233"/>
      <c r="D314" s="194"/>
      <c r="E314" s="195"/>
      <c r="F314" s="3"/>
      <c r="G314" s="4"/>
      <c r="H314" s="4"/>
      <c r="I314" s="5">
        <f t="shared" ref="I314:I319" si="270">IF(H314="t",G314-F314+1,ROUND((G314-F314)/30.4,0))</f>
        <v>0</v>
      </c>
      <c r="J314" s="6"/>
      <c r="K314" s="91">
        <f t="shared" si="264"/>
        <v>0</v>
      </c>
      <c r="L314" s="92">
        <f t="shared" ref="L314:L319" si="271">IF(H314="t",J314/30*I314,J314*I314)</f>
        <v>0</v>
      </c>
      <c r="M314" s="93">
        <v>0.26150000000000001</v>
      </c>
      <c r="N314" s="7">
        <f t="shared" si="265"/>
        <v>0</v>
      </c>
      <c r="O314" s="8"/>
      <c r="P314" s="9"/>
      <c r="Q314" s="8"/>
      <c r="R314" s="9"/>
      <c r="S314" s="8"/>
      <c r="T314" s="7">
        <f t="shared" si="266"/>
        <v>0</v>
      </c>
      <c r="U314" s="7">
        <f t="shared" si="267"/>
        <v>0</v>
      </c>
      <c r="V314" s="7">
        <f t="shared" si="268"/>
        <v>0</v>
      </c>
      <c r="W314" s="11">
        <f t="shared" si="269"/>
        <v>0</v>
      </c>
    </row>
    <row r="315" spans="1:23" x14ac:dyDescent="0.25">
      <c r="A315" s="226"/>
      <c r="B315" s="229"/>
      <c r="C315" s="233"/>
      <c r="D315" s="194"/>
      <c r="E315" s="195"/>
      <c r="F315" s="3"/>
      <c r="G315" s="4"/>
      <c r="H315" s="4"/>
      <c r="I315" s="5">
        <f t="shared" si="270"/>
        <v>0</v>
      </c>
      <c r="J315" s="6"/>
      <c r="K315" s="91">
        <f t="shared" si="264"/>
        <v>0</v>
      </c>
      <c r="L315" s="92">
        <f t="shared" si="271"/>
        <v>0</v>
      </c>
      <c r="M315" s="93">
        <v>0.26150000000000001</v>
      </c>
      <c r="N315" s="7">
        <f t="shared" si="265"/>
        <v>0</v>
      </c>
      <c r="O315" s="8"/>
      <c r="P315" s="9"/>
      <c r="Q315" s="8"/>
      <c r="R315" s="9"/>
      <c r="S315" s="8"/>
      <c r="T315" s="7">
        <f t="shared" si="266"/>
        <v>0</v>
      </c>
      <c r="U315" s="7">
        <f t="shared" si="267"/>
        <v>0</v>
      </c>
      <c r="V315" s="7">
        <f t="shared" si="268"/>
        <v>0</v>
      </c>
      <c r="W315" s="11">
        <f t="shared" si="269"/>
        <v>0</v>
      </c>
    </row>
    <row r="316" spans="1:23" x14ac:dyDescent="0.25">
      <c r="A316" s="226"/>
      <c r="B316" s="230"/>
      <c r="C316" s="233"/>
      <c r="D316" s="194"/>
      <c r="E316" s="195"/>
      <c r="F316" s="3"/>
      <c r="G316" s="4"/>
      <c r="H316" s="4"/>
      <c r="I316" s="5">
        <f t="shared" si="270"/>
        <v>0</v>
      </c>
      <c r="J316" s="6"/>
      <c r="K316" s="91">
        <f t="shared" si="264"/>
        <v>0</v>
      </c>
      <c r="L316" s="92">
        <f t="shared" si="271"/>
        <v>0</v>
      </c>
      <c r="M316" s="93">
        <v>0.26150000000000001</v>
      </c>
      <c r="N316" s="7">
        <f t="shared" si="265"/>
        <v>0</v>
      </c>
      <c r="O316" s="8"/>
      <c r="P316" s="9"/>
      <c r="Q316" s="8"/>
      <c r="R316" s="9"/>
      <c r="S316" s="8"/>
      <c r="T316" s="7">
        <f t="shared" si="266"/>
        <v>0</v>
      </c>
      <c r="U316" s="7">
        <f t="shared" si="267"/>
        <v>0</v>
      </c>
      <c r="V316" s="7">
        <f t="shared" si="268"/>
        <v>0</v>
      </c>
      <c r="W316" s="11">
        <f t="shared" si="269"/>
        <v>0</v>
      </c>
    </row>
    <row r="317" spans="1:23" x14ac:dyDescent="0.25">
      <c r="A317" s="226"/>
      <c r="B317" s="229"/>
      <c r="C317" s="233"/>
      <c r="D317" s="194"/>
      <c r="E317" s="195"/>
      <c r="F317" s="3"/>
      <c r="G317" s="4"/>
      <c r="H317" s="2"/>
      <c r="I317" s="5">
        <f t="shared" si="270"/>
        <v>0</v>
      </c>
      <c r="J317" s="6"/>
      <c r="K317" s="91">
        <f t="shared" si="264"/>
        <v>0</v>
      </c>
      <c r="L317" s="92">
        <f t="shared" si="271"/>
        <v>0</v>
      </c>
      <c r="M317" s="93">
        <v>0.26150000000000001</v>
      </c>
      <c r="N317" s="7">
        <f t="shared" si="265"/>
        <v>0</v>
      </c>
      <c r="O317" s="8"/>
      <c r="P317" s="9"/>
      <c r="Q317" s="8"/>
      <c r="R317" s="9"/>
      <c r="S317" s="8"/>
      <c r="T317" s="7">
        <f t="shared" si="266"/>
        <v>0</v>
      </c>
      <c r="U317" s="7">
        <f t="shared" si="267"/>
        <v>0</v>
      </c>
      <c r="V317" s="7">
        <f t="shared" si="268"/>
        <v>0</v>
      </c>
      <c r="W317" s="11">
        <f t="shared" si="269"/>
        <v>0</v>
      </c>
    </row>
    <row r="318" spans="1:23" x14ac:dyDescent="0.25">
      <c r="A318" s="226"/>
      <c r="B318" s="229"/>
      <c r="C318" s="233"/>
      <c r="D318" s="194"/>
      <c r="E318" s="195"/>
      <c r="F318" s="3"/>
      <c r="G318" s="4"/>
      <c r="H318" s="2"/>
      <c r="I318" s="5">
        <f t="shared" si="270"/>
        <v>0</v>
      </c>
      <c r="J318" s="6"/>
      <c r="K318" s="91">
        <f t="shared" si="264"/>
        <v>0</v>
      </c>
      <c r="L318" s="92">
        <f t="shared" si="271"/>
        <v>0</v>
      </c>
      <c r="M318" s="93">
        <v>0.26150000000000001</v>
      </c>
      <c r="N318" s="7">
        <f t="shared" si="265"/>
        <v>0</v>
      </c>
      <c r="O318" s="8"/>
      <c r="P318" s="9"/>
      <c r="Q318" s="8"/>
      <c r="R318" s="9"/>
      <c r="S318" s="8"/>
      <c r="T318" s="7">
        <f t="shared" si="266"/>
        <v>0</v>
      </c>
      <c r="U318" s="7">
        <f t="shared" si="267"/>
        <v>0</v>
      </c>
      <c r="V318" s="7">
        <f t="shared" si="268"/>
        <v>0</v>
      </c>
      <c r="W318" s="11">
        <f t="shared" si="269"/>
        <v>0</v>
      </c>
    </row>
    <row r="319" spans="1:23" x14ac:dyDescent="0.25">
      <c r="A319" s="227"/>
      <c r="B319" s="231"/>
      <c r="C319" s="234"/>
      <c r="D319" s="194"/>
      <c r="E319" s="195"/>
      <c r="F319" s="3"/>
      <c r="G319" s="4"/>
      <c r="H319" s="2"/>
      <c r="I319" s="5">
        <f t="shared" si="270"/>
        <v>0</v>
      </c>
      <c r="J319" s="6"/>
      <c r="K319" s="91">
        <f t="shared" si="264"/>
        <v>0</v>
      </c>
      <c r="L319" s="92">
        <f t="shared" si="271"/>
        <v>0</v>
      </c>
      <c r="M319" s="93">
        <v>0.26150000000000001</v>
      </c>
      <c r="N319" s="7">
        <f t="shared" si="265"/>
        <v>0</v>
      </c>
      <c r="O319" s="8"/>
      <c r="P319" s="9"/>
      <c r="Q319" s="8"/>
      <c r="R319" s="9"/>
      <c r="S319" s="8"/>
      <c r="T319" s="7">
        <f t="shared" si="266"/>
        <v>0</v>
      </c>
      <c r="U319" s="7">
        <f t="shared" si="267"/>
        <v>0</v>
      </c>
      <c r="V319" s="7">
        <f t="shared" si="268"/>
        <v>0</v>
      </c>
      <c r="W319" s="11">
        <f t="shared" si="269"/>
        <v>0</v>
      </c>
    </row>
    <row r="320" spans="1:23" s="98" customFormat="1" x14ac:dyDescent="0.25">
      <c r="A320" s="235" t="s">
        <v>114</v>
      </c>
      <c r="B320" s="236"/>
      <c r="C320" s="236"/>
      <c r="D320" s="237"/>
      <c r="E320" s="236"/>
      <c r="F320" s="236"/>
      <c r="G320" s="236"/>
      <c r="H320" s="236"/>
      <c r="I320" s="236"/>
      <c r="J320" s="236"/>
      <c r="K320" s="238"/>
      <c r="L320" s="95">
        <f>SUM(L313:L319)</f>
        <v>0</v>
      </c>
      <c r="M320" s="96"/>
      <c r="N320" s="27">
        <f>SUM(N313:N319)</f>
        <v>0</v>
      </c>
      <c r="O320" s="29">
        <f>SUM(O313:O319)</f>
        <v>0</v>
      </c>
      <c r="P320" s="97"/>
      <c r="Q320" s="29">
        <f>SUM(Q313:Q319)</f>
        <v>0</v>
      </c>
      <c r="R320" s="97"/>
      <c r="S320" s="29">
        <f>SUM(S313:S319)</f>
        <v>0</v>
      </c>
      <c r="T320" s="27">
        <f>SUM(T313:T319)</f>
        <v>0</v>
      </c>
      <c r="U320" s="27">
        <f>SUM(U313:U319)</f>
        <v>0</v>
      </c>
      <c r="V320" s="27">
        <f>SUM(V313:V319)</f>
        <v>0</v>
      </c>
      <c r="W320" s="28">
        <f>SUM(W313:W319)</f>
        <v>0</v>
      </c>
    </row>
    <row r="321" spans="1:23" s="52" customFormat="1" ht="5.0999999999999996" customHeight="1" x14ac:dyDescent="0.25">
      <c r="A321" s="86"/>
      <c r="B321" s="86"/>
      <c r="C321" s="86"/>
      <c r="D321" s="132"/>
      <c r="E321" s="23"/>
      <c r="F321" s="87"/>
      <c r="G321" s="88"/>
      <c r="H321" s="88"/>
      <c r="I321" s="23"/>
      <c r="J321" s="24"/>
      <c r="K321" s="24"/>
      <c r="L321" s="24"/>
      <c r="M321" s="89"/>
      <c r="N321" s="24"/>
      <c r="O321" s="25"/>
      <c r="P321" s="90"/>
      <c r="Q321" s="25"/>
      <c r="R321" s="90"/>
      <c r="S321" s="25"/>
      <c r="T321" s="24"/>
      <c r="U321" s="24"/>
      <c r="V321" s="24"/>
      <c r="W321" s="26"/>
    </row>
    <row r="322" spans="1:23" x14ac:dyDescent="0.25">
      <c r="A322" s="225"/>
      <c r="B322" s="228"/>
      <c r="C322" s="232"/>
      <c r="D322" s="194"/>
      <c r="E322" s="195"/>
      <c r="F322" s="3"/>
      <c r="G322" s="4"/>
      <c r="H322" s="4"/>
      <c r="I322" s="5">
        <f>IF(H322="t",G322-F322+1,ROUND((G322-F322)/30.4,0))</f>
        <v>0</v>
      </c>
      <c r="J322" s="6"/>
      <c r="K322" s="91">
        <f t="shared" ref="K322:K328" si="272">J322/30</f>
        <v>0</v>
      </c>
      <c r="L322" s="92">
        <f>IF(H322="t",J322/30*I322,J322*I322)</f>
        <v>0</v>
      </c>
      <c r="M322" s="93">
        <v>0.26150000000000001</v>
      </c>
      <c r="N322" s="7">
        <f t="shared" ref="N322:N328" si="273">L322*M322</f>
        <v>0</v>
      </c>
      <c r="O322" s="8"/>
      <c r="P322" s="9"/>
      <c r="Q322" s="8"/>
      <c r="R322" s="9"/>
      <c r="S322" s="8"/>
      <c r="T322" s="7">
        <f t="shared" ref="T322:T328" si="274">(O322+Q322)*K322</f>
        <v>0</v>
      </c>
      <c r="U322" s="7">
        <f t="shared" ref="U322:U328" si="275">S322*K322</f>
        <v>0</v>
      </c>
      <c r="V322" s="7">
        <f t="shared" ref="V322:V328" si="276">(O322*P322)+(Q322*R322)</f>
        <v>0</v>
      </c>
      <c r="W322" s="11">
        <f t="shared" ref="W322:W328" si="277">L322+N322-T322-U322+V322</f>
        <v>0</v>
      </c>
    </row>
    <row r="323" spans="1:23" x14ac:dyDescent="0.25">
      <c r="A323" s="226"/>
      <c r="B323" s="229"/>
      <c r="C323" s="233"/>
      <c r="D323" s="194"/>
      <c r="E323" s="195"/>
      <c r="F323" s="3"/>
      <c r="G323" s="4"/>
      <c r="H323" s="4"/>
      <c r="I323" s="5">
        <f t="shared" ref="I323:I328" si="278">IF(H323="t",G323-F323+1,ROUND((G323-F323)/30.4,0))</f>
        <v>0</v>
      </c>
      <c r="J323" s="6"/>
      <c r="K323" s="91">
        <f t="shared" si="272"/>
        <v>0</v>
      </c>
      <c r="L323" s="92">
        <f t="shared" ref="L323:L328" si="279">IF(H323="t",J323/30*I323,J323*I323)</f>
        <v>0</v>
      </c>
      <c r="M323" s="93">
        <v>0.26150000000000001</v>
      </c>
      <c r="N323" s="7">
        <f t="shared" si="273"/>
        <v>0</v>
      </c>
      <c r="O323" s="8"/>
      <c r="P323" s="9"/>
      <c r="Q323" s="8"/>
      <c r="R323" s="9"/>
      <c r="S323" s="8"/>
      <c r="T323" s="7">
        <f t="shared" si="274"/>
        <v>0</v>
      </c>
      <c r="U323" s="7">
        <f t="shared" si="275"/>
        <v>0</v>
      </c>
      <c r="V323" s="7">
        <f t="shared" si="276"/>
        <v>0</v>
      </c>
      <c r="W323" s="11">
        <f t="shared" si="277"/>
        <v>0</v>
      </c>
    </row>
    <row r="324" spans="1:23" x14ac:dyDescent="0.25">
      <c r="A324" s="226"/>
      <c r="B324" s="229"/>
      <c r="C324" s="233"/>
      <c r="D324" s="194"/>
      <c r="E324" s="195"/>
      <c r="F324" s="3"/>
      <c r="G324" s="4"/>
      <c r="H324" s="4"/>
      <c r="I324" s="5">
        <f t="shared" si="278"/>
        <v>0</v>
      </c>
      <c r="J324" s="6"/>
      <c r="K324" s="91">
        <f t="shared" si="272"/>
        <v>0</v>
      </c>
      <c r="L324" s="92">
        <f t="shared" si="279"/>
        <v>0</v>
      </c>
      <c r="M324" s="93">
        <v>0.26150000000000001</v>
      </c>
      <c r="N324" s="7">
        <f t="shared" si="273"/>
        <v>0</v>
      </c>
      <c r="O324" s="8"/>
      <c r="P324" s="9"/>
      <c r="Q324" s="8"/>
      <c r="R324" s="9"/>
      <c r="S324" s="8"/>
      <c r="T324" s="7">
        <f t="shared" si="274"/>
        <v>0</v>
      </c>
      <c r="U324" s="7">
        <f t="shared" si="275"/>
        <v>0</v>
      </c>
      <c r="V324" s="7">
        <f t="shared" si="276"/>
        <v>0</v>
      </c>
      <c r="W324" s="11">
        <f t="shared" si="277"/>
        <v>0</v>
      </c>
    </row>
    <row r="325" spans="1:23" x14ac:dyDescent="0.25">
      <c r="A325" s="226"/>
      <c r="B325" s="230"/>
      <c r="C325" s="233"/>
      <c r="D325" s="194"/>
      <c r="E325" s="195"/>
      <c r="F325" s="3"/>
      <c r="G325" s="4"/>
      <c r="H325" s="4"/>
      <c r="I325" s="5">
        <f t="shared" si="278"/>
        <v>0</v>
      </c>
      <c r="J325" s="6"/>
      <c r="K325" s="91">
        <f t="shared" si="272"/>
        <v>0</v>
      </c>
      <c r="L325" s="92">
        <f t="shared" si="279"/>
        <v>0</v>
      </c>
      <c r="M325" s="93">
        <v>0.26150000000000001</v>
      </c>
      <c r="N325" s="7">
        <f t="shared" si="273"/>
        <v>0</v>
      </c>
      <c r="O325" s="8"/>
      <c r="P325" s="9"/>
      <c r="Q325" s="8"/>
      <c r="R325" s="9"/>
      <c r="S325" s="8"/>
      <c r="T325" s="7">
        <f t="shared" si="274"/>
        <v>0</v>
      </c>
      <c r="U325" s="7">
        <f t="shared" si="275"/>
        <v>0</v>
      </c>
      <c r="V325" s="7">
        <f t="shared" si="276"/>
        <v>0</v>
      </c>
      <c r="W325" s="11">
        <f t="shared" si="277"/>
        <v>0</v>
      </c>
    </row>
    <row r="326" spans="1:23" x14ac:dyDescent="0.25">
      <c r="A326" s="226"/>
      <c r="B326" s="229"/>
      <c r="C326" s="233"/>
      <c r="D326" s="194"/>
      <c r="E326" s="195"/>
      <c r="F326" s="3"/>
      <c r="G326" s="4"/>
      <c r="H326" s="2"/>
      <c r="I326" s="5">
        <f t="shared" si="278"/>
        <v>0</v>
      </c>
      <c r="J326" s="6"/>
      <c r="K326" s="91">
        <f t="shared" si="272"/>
        <v>0</v>
      </c>
      <c r="L326" s="92">
        <f t="shared" si="279"/>
        <v>0</v>
      </c>
      <c r="M326" s="93">
        <v>0.26150000000000001</v>
      </c>
      <c r="N326" s="7">
        <f t="shared" si="273"/>
        <v>0</v>
      </c>
      <c r="O326" s="8"/>
      <c r="P326" s="9"/>
      <c r="Q326" s="8"/>
      <c r="R326" s="9"/>
      <c r="S326" s="8"/>
      <c r="T326" s="7">
        <f t="shared" si="274"/>
        <v>0</v>
      </c>
      <c r="U326" s="7">
        <f t="shared" si="275"/>
        <v>0</v>
      </c>
      <c r="V326" s="7">
        <f t="shared" si="276"/>
        <v>0</v>
      </c>
      <c r="W326" s="11">
        <f t="shared" si="277"/>
        <v>0</v>
      </c>
    </row>
    <row r="327" spans="1:23" x14ac:dyDescent="0.25">
      <c r="A327" s="226"/>
      <c r="B327" s="229"/>
      <c r="C327" s="233"/>
      <c r="D327" s="194"/>
      <c r="E327" s="195"/>
      <c r="F327" s="3"/>
      <c r="G327" s="4"/>
      <c r="H327" s="2"/>
      <c r="I327" s="5">
        <f t="shared" si="278"/>
        <v>0</v>
      </c>
      <c r="J327" s="6"/>
      <c r="K327" s="91">
        <f t="shared" si="272"/>
        <v>0</v>
      </c>
      <c r="L327" s="92">
        <f t="shared" si="279"/>
        <v>0</v>
      </c>
      <c r="M327" s="93">
        <v>0.26150000000000001</v>
      </c>
      <c r="N327" s="7">
        <f t="shared" si="273"/>
        <v>0</v>
      </c>
      <c r="O327" s="8"/>
      <c r="P327" s="9"/>
      <c r="Q327" s="8"/>
      <c r="R327" s="9"/>
      <c r="S327" s="8"/>
      <c r="T327" s="7">
        <f t="shared" si="274"/>
        <v>0</v>
      </c>
      <c r="U327" s="7">
        <f t="shared" si="275"/>
        <v>0</v>
      </c>
      <c r="V327" s="7">
        <f t="shared" si="276"/>
        <v>0</v>
      </c>
      <c r="W327" s="11">
        <f t="shared" si="277"/>
        <v>0</v>
      </c>
    </row>
    <row r="328" spans="1:23" x14ac:dyDescent="0.25">
      <c r="A328" s="227"/>
      <c r="B328" s="231"/>
      <c r="C328" s="234"/>
      <c r="D328" s="194"/>
      <c r="E328" s="195"/>
      <c r="F328" s="3"/>
      <c r="G328" s="4"/>
      <c r="H328" s="2"/>
      <c r="I328" s="5">
        <f t="shared" si="278"/>
        <v>0</v>
      </c>
      <c r="J328" s="6"/>
      <c r="K328" s="91">
        <f t="shared" si="272"/>
        <v>0</v>
      </c>
      <c r="L328" s="92">
        <f t="shared" si="279"/>
        <v>0</v>
      </c>
      <c r="M328" s="93">
        <v>0.26150000000000001</v>
      </c>
      <c r="N328" s="7">
        <f t="shared" si="273"/>
        <v>0</v>
      </c>
      <c r="O328" s="8"/>
      <c r="P328" s="9"/>
      <c r="Q328" s="8"/>
      <c r="R328" s="9"/>
      <c r="S328" s="8"/>
      <c r="T328" s="7">
        <f t="shared" si="274"/>
        <v>0</v>
      </c>
      <c r="U328" s="7">
        <f t="shared" si="275"/>
        <v>0</v>
      </c>
      <c r="V328" s="7">
        <f t="shared" si="276"/>
        <v>0</v>
      </c>
      <c r="W328" s="11">
        <f t="shared" si="277"/>
        <v>0</v>
      </c>
    </row>
    <row r="329" spans="1:23" s="98" customFormat="1" x14ac:dyDescent="0.25">
      <c r="A329" s="235" t="s">
        <v>114</v>
      </c>
      <c r="B329" s="236"/>
      <c r="C329" s="236"/>
      <c r="D329" s="237"/>
      <c r="E329" s="236"/>
      <c r="F329" s="236"/>
      <c r="G329" s="236"/>
      <c r="H329" s="236"/>
      <c r="I329" s="236"/>
      <c r="J329" s="236"/>
      <c r="K329" s="238"/>
      <c r="L329" s="95">
        <f>SUM(L322:L328)</f>
        <v>0</v>
      </c>
      <c r="M329" s="96"/>
      <c r="N329" s="27">
        <f>SUM(N322:N328)</f>
        <v>0</v>
      </c>
      <c r="O329" s="29">
        <f>SUM(O322:O328)</f>
        <v>0</v>
      </c>
      <c r="P329" s="97"/>
      <c r="Q329" s="29">
        <f>SUM(Q322:Q328)</f>
        <v>0</v>
      </c>
      <c r="R329" s="97"/>
      <c r="S329" s="29">
        <f>SUM(S322:S328)</f>
        <v>0</v>
      </c>
      <c r="T329" s="27">
        <f>SUM(T322:T328)</f>
        <v>0</v>
      </c>
      <c r="U329" s="27">
        <f>SUM(U322:U328)</f>
        <v>0</v>
      </c>
      <c r="V329" s="27">
        <f>SUM(V322:V328)</f>
        <v>0</v>
      </c>
      <c r="W329" s="28">
        <f>SUM(W322:W328)</f>
        <v>0</v>
      </c>
    </row>
    <row r="330" spans="1:23" s="52" customFormat="1" ht="5.0999999999999996" customHeight="1" x14ac:dyDescent="0.25">
      <c r="A330" s="86"/>
      <c r="B330" s="86"/>
      <c r="C330" s="86"/>
      <c r="D330" s="132"/>
      <c r="E330" s="23"/>
      <c r="F330" s="87"/>
      <c r="G330" s="88"/>
      <c r="H330" s="88"/>
      <c r="I330" s="23"/>
      <c r="J330" s="24"/>
      <c r="K330" s="24"/>
      <c r="L330" s="24"/>
      <c r="M330" s="89"/>
      <c r="N330" s="24"/>
      <c r="O330" s="25"/>
      <c r="P330" s="90"/>
      <c r="Q330" s="25"/>
      <c r="R330" s="90"/>
      <c r="S330" s="25"/>
      <c r="T330" s="24"/>
      <c r="U330" s="24"/>
      <c r="V330" s="24"/>
      <c r="W330" s="26"/>
    </row>
    <row r="331" spans="1:23" x14ac:dyDescent="0.25">
      <c r="A331" s="225"/>
      <c r="B331" s="228"/>
      <c r="C331" s="232"/>
      <c r="D331" s="194"/>
      <c r="E331" s="195"/>
      <c r="F331" s="3"/>
      <c r="G331" s="4"/>
      <c r="H331" s="4"/>
      <c r="I331" s="5">
        <f>IF(H331="t",G331-F331+1,ROUND((G331-F331)/30.4,0))</f>
        <v>0</v>
      </c>
      <c r="J331" s="6"/>
      <c r="K331" s="91">
        <f t="shared" ref="K331:K337" si="280">J331/30</f>
        <v>0</v>
      </c>
      <c r="L331" s="92">
        <f>IF(H331="t",J331/30*I331,J331*I331)</f>
        <v>0</v>
      </c>
      <c r="M331" s="93">
        <v>0.26150000000000001</v>
      </c>
      <c r="N331" s="7">
        <f t="shared" ref="N331:N337" si="281">L331*M331</f>
        <v>0</v>
      </c>
      <c r="O331" s="8"/>
      <c r="P331" s="9"/>
      <c r="Q331" s="8"/>
      <c r="R331" s="9"/>
      <c r="S331" s="8"/>
      <c r="T331" s="7">
        <f t="shared" ref="T331:T337" si="282">(O331+Q331)*K331</f>
        <v>0</v>
      </c>
      <c r="U331" s="7">
        <f t="shared" ref="U331:U337" si="283">S331*K331</f>
        <v>0</v>
      </c>
      <c r="V331" s="7">
        <f t="shared" ref="V331:V337" si="284">(O331*P331)+(Q331*R331)</f>
        <v>0</v>
      </c>
      <c r="W331" s="11">
        <f t="shared" ref="W331:W337" si="285">L331+N331-T331-U331+V331</f>
        <v>0</v>
      </c>
    </row>
    <row r="332" spans="1:23" x14ac:dyDescent="0.25">
      <c r="A332" s="226"/>
      <c r="B332" s="229"/>
      <c r="C332" s="233"/>
      <c r="D332" s="194"/>
      <c r="E332" s="195"/>
      <c r="F332" s="3"/>
      <c r="G332" s="4"/>
      <c r="H332" s="4"/>
      <c r="I332" s="5">
        <f t="shared" ref="I332:I337" si="286">IF(H332="t",G332-F332+1,ROUND((G332-F332)/30.4,0))</f>
        <v>0</v>
      </c>
      <c r="J332" s="6"/>
      <c r="K332" s="91">
        <f t="shared" si="280"/>
        <v>0</v>
      </c>
      <c r="L332" s="92">
        <f t="shared" ref="L332:L337" si="287">IF(H332="t",J332/30*I332,J332*I332)</f>
        <v>0</v>
      </c>
      <c r="M332" s="93">
        <v>0.26150000000000001</v>
      </c>
      <c r="N332" s="7">
        <f t="shared" si="281"/>
        <v>0</v>
      </c>
      <c r="O332" s="8"/>
      <c r="P332" s="9"/>
      <c r="Q332" s="8"/>
      <c r="R332" s="9"/>
      <c r="S332" s="8"/>
      <c r="T332" s="7">
        <f t="shared" si="282"/>
        <v>0</v>
      </c>
      <c r="U332" s="7">
        <f t="shared" si="283"/>
        <v>0</v>
      </c>
      <c r="V332" s="7">
        <f t="shared" si="284"/>
        <v>0</v>
      </c>
      <c r="W332" s="11">
        <f t="shared" si="285"/>
        <v>0</v>
      </c>
    </row>
    <row r="333" spans="1:23" x14ac:dyDescent="0.25">
      <c r="A333" s="226"/>
      <c r="B333" s="230"/>
      <c r="C333" s="233"/>
      <c r="D333" s="194"/>
      <c r="E333" s="195"/>
      <c r="F333" s="3"/>
      <c r="G333" s="4"/>
      <c r="H333" s="4"/>
      <c r="I333" s="5">
        <f t="shared" si="286"/>
        <v>0</v>
      </c>
      <c r="J333" s="6"/>
      <c r="K333" s="91">
        <f t="shared" si="280"/>
        <v>0</v>
      </c>
      <c r="L333" s="92">
        <f t="shared" si="287"/>
        <v>0</v>
      </c>
      <c r="M333" s="93">
        <v>0.26150000000000001</v>
      </c>
      <c r="N333" s="7">
        <f t="shared" si="281"/>
        <v>0</v>
      </c>
      <c r="O333" s="8"/>
      <c r="P333" s="9"/>
      <c r="Q333" s="8"/>
      <c r="R333" s="9"/>
      <c r="S333" s="8"/>
      <c r="T333" s="7">
        <f t="shared" si="282"/>
        <v>0</v>
      </c>
      <c r="U333" s="7">
        <f t="shared" si="283"/>
        <v>0</v>
      </c>
      <c r="V333" s="7">
        <f t="shared" si="284"/>
        <v>0</v>
      </c>
      <c r="W333" s="11">
        <f t="shared" si="285"/>
        <v>0</v>
      </c>
    </row>
    <row r="334" spans="1:23" x14ac:dyDescent="0.25">
      <c r="A334" s="226"/>
      <c r="B334" s="229"/>
      <c r="C334" s="233"/>
      <c r="D334" s="194"/>
      <c r="E334" s="195"/>
      <c r="F334" s="3"/>
      <c r="G334" s="4"/>
      <c r="H334" s="4"/>
      <c r="I334" s="5">
        <f t="shared" si="286"/>
        <v>0</v>
      </c>
      <c r="J334" s="6"/>
      <c r="K334" s="91">
        <f t="shared" si="280"/>
        <v>0</v>
      </c>
      <c r="L334" s="92">
        <f t="shared" si="287"/>
        <v>0</v>
      </c>
      <c r="M334" s="93">
        <v>0.26150000000000001</v>
      </c>
      <c r="N334" s="7">
        <f t="shared" si="281"/>
        <v>0</v>
      </c>
      <c r="O334" s="8"/>
      <c r="P334" s="9"/>
      <c r="Q334" s="8"/>
      <c r="R334" s="9"/>
      <c r="S334" s="8"/>
      <c r="T334" s="7">
        <f t="shared" si="282"/>
        <v>0</v>
      </c>
      <c r="U334" s="7">
        <f t="shared" si="283"/>
        <v>0</v>
      </c>
      <c r="V334" s="7">
        <f t="shared" si="284"/>
        <v>0</v>
      </c>
      <c r="W334" s="11">
        <f t="shared" si="285"/>
        <v>0</v>
      </c>
    </row>
    <row r="335" spans="1:23" x14ac:dyDescent="0.25">
      <c r="A335" s="226"/>
      <c r="B335" s="229"/>
      <c r="C335" s="233"/>
      <c r="D335" s="194"/>
      <c r="E335" s="195"/>
      <c r="F335" s="3"/>
      <c r="G335" s="4"/>
      <c r="H335" s="2"/>
      <c r="I335" s="5">
        <f t="shared" si="286"/>
        <v>0</v>
      </c>
      <c r="J335" s="6"/>
      <c r="K335" s="91">
        <f t="shared" si="280"/>
        <v>0</v>
      </c>
      <c r="L335" s="92">
        <f t="shared" si="287"/>
        <v>0</v>
      </c>
      <c r="M335" s="93">
        <v>0.26150000000000001</v>
      </c>
      <c r="N335" s="7">
        <f t="shared" si="281"/>
        <v>0</v>
      </c>
      <c r="O335" s="8"/>
      <c r="P335" s="9"/>
      <c r="Q335" s="8"/>
      <c r="R335" s="9"/>
      <c r="S335" s="8"/>
      <c r="T335" s="7">
        <f t="shared" si="282"/>
        <v>0</v>
      </c>
      <c r="U335" s="7">
        <f t="shared" si="283"/>
        <v>0</v>
      </c>
      <c r="V335" s="7">
        <f t="shared" si="284"/>
        <v>0</v>
      </c>
      <c r="W335" s="11">
        <f t="shared" si="285"/>
        <v>0</v>
      </c>
    </row>
    <row r="336" spans="1:23" x14ac:dyDescent="0.25">
      <c r="A336" s="226"/>
      <c r="B336" s="229"/>
      <c r="C336" s="233"/>
      <c r="D336" s="194"/>
      <c r="E336" s="195"/>
      <c r="F336" s="3"/>
      <c r="G336" s="4"/>
      <c r="H336" s="2"/>
      <c r="I336" s="5">
        <f t="shared" si="286"/>
        <v>0</v>
      </c>
      <c r="J336" s="6"/>
      <c r="K336" s="91">
        <f t="shared" si="280"/>
        <v>0</v>
      </c>
      <c r="L336" s="92">
        <f t="shared" si="287"/>
        <v>0</v>
      </c>
      <c r="M336" s="93">
        <v>0.26150000000000001</v>
      </c>
      <c r="N336" s="7">
        <f t="shared" si="281"/>
        <v>0</v>
      </c>
      <c r="O336" s="8"/>
      <c r="P336" s="9"/>
      <c r="Q336" s="8"/>
      <c r="R336" s="9"/>
      <c r="S336" s="8"/>
      <c r="T336" s="7">
        <f t="shared" si="282"/>
        <v>0</v>
      </c>
      <c r="U336" s="7">
        <f t="shared" si="283"/>
        <v>0</v>
      </c>
      <c r="V336" s="7">
        <f t="shared" si="284"/>
        <v>0</v>
      </c>
      <c r="W336" s="11">
        <f t="shared" si="285"/>
        <v>0</v>
      </c>
    </row>
    <row r="337" spans="1:23" x14ac:dyDescent="0.25">
      <c r="A337" s="227"/>
      <c r="B337" s="231"/>
      <c r="C337" s="234"/>
      <c r="D337" s="194"/>
      <c r="E337" s="195"/>
      <c r="F337" s="3"/>
      <c r="G337" s="4"/>
      <c r="H337" s="2"/>
      <c r="I337" s="5">
        <f t="shared" si="286"/>
        <v>0</v>
      </c>
      <c r="J337" s="6"/>
      <c r="K337" s="91">
        <f t="shared" si="280"/>
        <v>0</v>
      </c>
      <c r="L337" s="92">
        <f t="shared" si="287"/>
        <v>0</v>
      </c>
      <c r="M337" s="93">
        <v>0.26150000000000001</v>
      </c>
      <c r="N337" s="7">
        <f t="shared" si="281"/>
        <v>0</v>
      </c>
      <c r="O337" s="8"/>
      <c r="P337" s="9"/>
      <c r="Q337" s="8"/>
      <c r="R337" s="9"/>
      <c r="S337" s="8"/>
      <c r="T337" s="7">
        <f t="shared" si="282"/>
        <v>0</v>
      </c>
      <c r="U337" s="7">
        <f t="shared" si="283"/>
        <v>0</v>
      </c>
      <c r="V337" s="7">
        <f t="shared" si="284"/>
        <v>0</v>
      </c>
      <c r="W337" s="11">
        <f t="shared" si="285"/>
        <v>0</v>
      </c>
    </row>
    <row r="338" spans="1:23" s="98" customFormat="1" x14ac:dyDescent="0.25">
      <c r="A338" s="235" t="s">
        <v>114</v>
      </c>
      <c r="B338" s="236"/>
      <c r="C338" s="236"/>
      <c r="D338" s="237"/>
      <c r="E338" s="236"/>
      <c r="F338" s="236"/>
      <c r="G338" s="236"/>
      <c r="H338" s="236"/>
      <c r="I338" s="236"/>
      <c r="J338" s="236"/>
      <c r="K338" s="238"/>
      <c r="L338" s="95">
        <f>SUM(L331:L337)</f>
        <v>0</v>
      </c>
      <c r="M338" s="96"/>
      <c r="N338" s="27">
        <f>SUM(N331:N337)</f>
        <v>0</v>
      </c>
      <c r="O338" s="29">
        <f>SUM(O331:O337)</f>
        <v>0</v>
      </c>
      <c r="P338" s="97"/>
      <c r="Q338" s="29">
        <f>SUM(Q331:Q337)</f>
        <v>0</v>
      </c>
      <c r="R338" s="97"/>
      <c r="S338" s="29">
        <f>SUM(S331:S337)</f>
        <v>0</v>
      </c>
      <c r="T338" s="27">
        <f>SUM(T331:T337)</f>
        <v>0</v>
      </c>
      <c r="U338" s="27">
        <f>SUM(U331:U337)</f>
        <v>0</v>
      </c>
      <c r="V338" s="27">
        <f>SUM(V331:V337)</f>
        <v>0</v>
      </c>
      <c r="W338" s="28">
        <f>SUM(W331:W337)</f>
        <v>0</v>
      </c>
    </row>
    <row r="339" spans="1:23" s="52" customFormat="1" ht="5.0999999999999996" customHeight="1" x14ac:dyDescent="0.25">
      <c r="A339" s="86"/>
      <c r="B339" s="86"/>
      <c r="C339" s="86"/>
      <c r="D339" s="132"/>
      <c r="E339" s="23"/>
      <c r="F339" s="87"/>
      <c r="G339" s="88"/>
      <c r="H339" s="88"/>
      <c r="I339" s="23"/>
      <c r="J339" s="24"/>
      <c r="K339" s="24"/>
      <c r="L339" s="24"/>
      <c r="M339" s="89"/>
      <c r="N339" s="24"/>
      <c r="O339" s="25"/>
      <c r="P339" s="90"/>
      <c r="Q339" s="25"/>
      <c r="R339" s="90"/>
      <c r="S339" s="25"/>
      <c r="T339" s="24"/>
      <c r="U339" s="24"/>
      <c r="V339" s="24"/>
      <c r="W339" s="26"/>
    </row>
    <row r="340" spans="1:23" x14ac:dyDescent="0.25">
      <c r="A340" s="225"/>
      <c r="B340" s="228"/>
      <c r="C340" s="232"/>
      <c r="D340" s="194"/>
      <c r="E340" s="195"/>
      <c r="F340" s="3"/>
      <c r="G340" s="4"/>
      <c r="H340" s="4"/>
      <c r="I340" s="5">
        <f>IF(H340="t",G340-F340+1,ROUND((G340-F340)/30.4,0))</f>
        <v>0</v>
      </c>
      <c r="J340" s="6"/>
      <c r="K340" s="91">
        <f t="shared" ref="K340:K346" si="288">J340/30</f>
        <v>0</v>
      </c>
      <c r="L340" s="92">
        <f>IF(H340="t",J340/30*I340,J340*I340)</f>
        <v>0</v>
      </c>
      <c r="M340" s="93">
        <v>0.26150000000000001</v>
      </c>
      <c r="N340" s="7">
        <f t="shared" ref="N340:N346" si="289">L340*M340</f>
        <v>0</v>
      </c>
      <c r="O340" s="8"/>
      <c r="P340" s="9"/>
      <c r="Q340" s="8"/>
      <c r="R340" s="9"/>
      <c r="S340" s="8"/>
      <c r="T340" s="7">
        <f t="shared" ref="T340:T346" si="290">(O340+Q340)*K340</f>
        <v>0</v>
      </c>
      <c r="U340" s="7">
        <f t="shared" ref="U340:U346" si="291">S340*K340</f>
        <v>0</v>
      </c>
      <c r="V340" s="7">
        <f t="shared" ref="V340:V346" si="292">(O340*P340)+(Q340*R340)</f>
        <v>0</v>
      </c>
      <c r="W340" s="11">
        <f t="shared" ref="W340:W346" si="293">L340+N340-T340-U340+V340</f>
        <v>0</v>
      </c>
    </row>
    <row r="341" spans="1:23" x14ac:dyDescent="0.25">
      <c r="A341" s="226"/>
      <c r="B341" s="229"/>
      <c r="C341" s="233"/>
      <c r="D341" s="194"/>
      <c r="E341" s="195"/>
      <c r="F341" s="3"/>
      <c r="G341" s="4"/>
      <c r="H341" s="4"/>
      <c r="I341" s="5">
        <f t="shared" ref="I341:I346" si="294">IF(H341="t",G341-F341+1,ROUND((G341-F341)/30.4,0))</f>
        <v>0</v>
      </c>
      <c r="J341" s="6"/>
      <c r="K341" s="91">
        <f t="shared" si="288"/>
        <v>0</v>
      </c>
      <c r="L341" s="92">
        <f t="shared" ref="L341:L346" si="295">IF(H341="t",J341/30*I341,J341*I341)</f>
        <v>0</v>
      </c>
      <c r="M341" s="93">
        <v>0.26150000000000001</v>
      </c>
      <c r="N341" s="7">
        <f t="shared" si="289"/>
        <v>0</v>
      </c>
      <c r="O341" s="8"/>
      <c r="P341" s="9"/>
      <c r="Q341" s="8"/>
      <c r="R341" s="9"/>
      <c r="S341" s="8"/>
      <c r="T341" s="7">
        <f t="shared" si="290"/>
        <v>0</v>
      </c>
      <c r="U341" s="7">
        <f t="shared" si="291"/>
        <v>0</v>
      </c>
      <c r="V341" s="7">
        <f t="shared" si="292"/>
        <v>0</v>
      </c>
      <c r="W341" s="11">
        <f t="shared" si="293"/>
        <v>0</v>
      </c>
    </row>
    <row r="342" spans="1:23" x14ac:dyDescent="0.25">
      <c r="A342" s="226"/>
      <c r="B342" s="229"/>
      <c r="C342" s="233"/>
      <c r="D342" s="194"/>
      <c r="E342" s="195"/>
      <c r="F342" s="3"/>
      <c r="G342" s="4"/>
      <c r="H342" s="4"/>
      <c r="I342" s="5">
        <f t="shared" si="294"/>
        <v>0</v>
      </c>
      <c r="J342" s="6"/>
      <c r="K342" s="91">
        <f t="shared" si="288"/>
        <v>0</v>
      </c>
      <c r="L342" s="92">
        <f t="shared" si="295"/>
        <v>0</v>
      </c>
      <c r="M342" s="93">
        <v>0.26150000000000001</v>
      </c>
      <c r="N342" s="7">
        <f t="shared" si="289"/>
        <v>0</v>
      </c>
      <c r="O342" s="8"/>
      <c r="P342" s="9"/>
      <c r="Q342" s="8"/>
      <c r="R342" s="9"/>
      <c r="S342" s="8"/>
      <c r="T342" s="7">
        <f t="shared" si="290"/>
        <v>0</v>
      </c>
      <c r="U342" s="7">
        <f t="shared" si="291"/>
        <v>0</v>
      </c>
      <c r="V342" s="7">
        <f t="shared" si="292"/>
        <v>0</v>
      </c>
      <c r="W342" s="11">
        <f t="shared" si="293"/>
        <v>0</v>
      </c>
    </row>
    <row r="343" spans="1:23" x14ac:dyDescent="0.25">
      <c r="A343" s="226"/>
      <c r="B343" s="230"/>
      <c r="C343" s="233"/>
      <c r="D343" s="194"/>
      <c r="E343" s="195"/>
      <c r="F343" s="3"/>
      <c r="G343" s="4"/>
      <c r="H343" s="4"/>
      <c r="I343" s="5">
        <f t="shared" si="294"/>
        <v>0</v>
      </c>
      <c r="J343" s="6"/>
      <c r="K343" s="91">
        <f t="shared" si="288"/>
        <v>0</v>
      </c>
      <c r="L343" s="92">
        <f t="shared" si="295"/>
        <v>0</v>
      </c>
      <c r="M343" s="93">
        <v>0.26150000000000001</v>
      </c>
      <c r="N343" s="7">
        <f t="shared" si="289"/>
        <v>0</v>
      </c>
      <c r="O343" s="8"/>
      <c r="P343" s="9"/>
      <c r="Q343" s="8"/>
      <c r="R343" s="9"/>
      <c r="S343" s="8"/>
      <c r="T343" s="7">
        <f t="shared" si="290"/>
        <v>0</v>
      </c>
      <c r="U343" s="7">
        <f t="shared" si="291"/>
        <v>0</v>
      </c>
      <c r="V343" s="7">
        <f t="shared" si="292"/>
        <v>0</v>
      </c>
      <c r="W343" s="11">
        <f t="shared" si="293"/>
        <v>0</v>
      </c>
    </row>
    <row r="344" spans="1:23" x14ac:dyDescent="0.25">
      <c r="A344" s="226"/>
      <c r="B344" s="229"/>
      <c r="C344" s="233"/>
      <c r="D344" s="194"/>
      <c r="E344" s="195"/>
      <c r="F344" s="3"/>
      <c r="G344" s="4"/>
      <c r="H344" s="2"/>
      <c r="I344" s="5">
        <f t="shared" si="294"/>
        <v>0</v>
      </c>
      <c r="J344" s="6"/>
      <c r="K344" s="91">
        <f t="shared" si="288"/>
        <v>0</v>
      </c>
      <c r="L344" s="92">
        <f t="shared" si="295"/>
        <v>0</v>
      </c>
      <c r="M344" s="93">
        <v>0.26150000000000001</v>
      </c>
      <c r="N344" s="7">
        <f t="shared" si="289"/>
        <v>0</v>
      </c>
      <c r="O344" s="8"/>
      <c r="P344" s="9"/>
      <c r="Q344" s="8"/>
      <c r="R344" s="9"/>
      <c r="S344" s="8"/>
      <c r="T344" s="7">
        <f t="shared" si="290"/>
        <v>0</v>
      </c>
      <c r="U344" s="7">
        <f t="shared" si="291"/>
        <v>0</v>
      </c>
      <c r="V344" s="7">
        <f t="shared" si="292"/>
        <v>0</v>
      </c>
      <c r="W344" s="11">
        <f t="shared" si="293"/>
        <v>0</v>
      </c>
    </row>
    <row r="345" spans="1:23" x14ac:dyDescent="0.25">
      <c r="A345" s="226"/>
      <c r="B345" s="229"/>
      <c r="C345" s="233"/>
      <c r="D345" s="194"/>
      <c r="E345" s="195"/>
      <c r="F345" s="3"/>
      <c r="G345" s="4"/>
      <c r="H345" s="2"/>
      <c r="I345" s="5">
        <f t="shared" si="294"/>
        <v>0</v>
      </c>
      <c r="J345" s="6"/>
      <c r="K345" s="91">
        <f t="shared" si="288"/>
        <v>0</v>
      </c>
      <c r="L345" s="92">
        <f t="shared" si="295"/>
        <v>0</v>
      </c>
      <c r="M345" s="93">
        <v>0.26150000000000001</v>
      </c>
      <c r="N345" s="7">
        <f t="shared" si="289"/>
        <v>0</v>
      </c>
      <c r="O345" s="8"/>
      <c r="P345" s="9"/>
      <c r="Q345" s="8"/>
      <c r="R345" s="9"/>
      <c r="S345" s="8"/>
      <c r="T345" s="7">
        <f t="shared" si="290"/>
        <v>0</v>
      </c>
      <c r="U345" s="7">
        <f t="shared" si="291"/>
        <v>0</v>
      </c>
      <c r="V345" s="7">
        <f t="shared" si="292"/>
        <v>0</v>
      </c>
      <c r="W345" s="11">
        <f t="shared" si="293"/>
        <v>0</v>
      </c>
    </row>
    <row r="346" spans="1:23" x14ac:dyDescent="0.25">
      <c r="A346" s="227"/>
      <c r="B346" s="231"/>
      <c r="C346" s="234"/>
      <c r="D346" s="194"/>
      <c r="E346" s="195"/>
      <c r="F346" s="3"/>
      <c r="G346" s="4"/>
      <c r="H346" s="2"/>
      <c r="I346" s="5">
        <f t="shared" si="294"/>
        <v>0</v>
      </c>
      <c r="J346" s="6"/>
      <c r="K346" s="91">
        <f t="shared" si="288"/>
        <v>0</v>
      </c>
      <c r="L346" s="92">
        <f t="shared" si="295"/>
        <v>0</v>
      </c>
      <c r="M346" s="93">
        <v>0.26150000000000001</v>
      </c>
      <c r="N346" s="7">
        <f t="shared" si="289"/>
        <v>0</v>
      </c>
      <c r="O346" s="8"/>
      <c r="P346" s="9"/>
      <c r="Q346" s="8"/>
      <c r="R346" s="9"/>
      <c r="S346" s="8"/>
      <c r="T346" s="7">
        <f t="shared" si="290"/>
        <v>0</v>
      </c>
      <c r="U346" s="7">
        <f t="shared" si="291"/>
        <v>0</v>
      </c>
      <c r="V346" s="7">
        <f t="shared" si="292"/>
        <v>0</v>
      </c>
      <c r="W346" s="11">
        <f t="shared" si="293"/>
        <v>0</v>
      </c>
    </row>
    <row r="347" spans="1:23" s="98" customFormat="1" x14ac:dyDescent="0.25">
      <c r="A347" s="235" t="s">
        <v>114</v>
      </c>
      <c r="B347" s="236"/>
      <c r="C347" s="236"/>
      <c r="D347" s="237"/>
      <c r="E347" s="236"/>
      <c r="F347" s="236"/>
      <c r="G347" s="236"/>
      <c r="H347" s="236"/>
      <c r="I347" s="236"/>
      <c r="J347" s="236"/>
      <c r="K347" s="238"/>
      <c r="L347" s="95">
        <f>SUM(L340:L346)</f>
        <v>0</v>
      </c>
      <c r="M347" s="96"/>
      <c r="N347" s="27">
        <f>SUM(N340:N346)</f>
        <v>0</v>
      </c>
      <c r="O347" s="29">
        <f>SUM(O340:O346)</f>
        <v>0</v>
      </c>
      <c r="P347" s="97"/>
      <c r="Q347" s="29">
        <f>SUM(Q340:Q346)</f>
        <v>0</v>
      </c>
      <c r="R347" s="97"/>
      <c r="S347" s="29">
        <f>SUM(S340:S346)</f>
        <v>0</v>
      </c>
      <c r="T347" s="27">
        <f>SUM(T340:T346)</f>
        <v>0</v>
      </c>
      <c r="U347" s="27">
        <f>SUM(U340:U346)</f>
        <v>0</v>
      </c>
      <c r="V347" s="27">
        <f>SUM(V340:V346)</f>
        <v>0</v>
      </c>
      <c r="W347" s="28">
        <f>SUM(W340:W346)</f>
        <v>0</v>
      </c>
    </row>
    <row r="348" spans="1:23" s="52" customFormat="1" ht="5.0999999999999996" customHeight="1" x14ac:dyDescent="0.25">
      <c r="A348" s="86"/>
      <c r="B348" s="86"/>
      <c r="C348" s="86"/>
      <c r="D348" s="132"/>
      <c r="E348" s="23"/>
      <c r="F348" s="87"/>
      <c r="G348" s="88"/>
      <c r="H348" s="88"/>
      <c r="I348" s="23"/>
      <c r="J348" s="24"/>
      <c r="K348" s="24"/>
      <c r="L348" s="24"/>
      <c r="M348" s="89"/>
      <c r="N348" s="24"/>
      <c r="O348" s="25"/>
      <c r="P348" s="90"/>
      <c r="Q348" s="25"/>
      <c r="R348" s="90"/>
      <c r="S348" s="25"/>
      <c r="T348" s="24"/>
      <c r="U348" s="24"/>
      <c r="V348" s="24"/>
      <c r="W348" s="26"/>
    </row>
    <row r="349" spans="1:23" x14ac:dyDescent="0.25">
      <c r="A349" s="225"/>
      <c r="B349" s="228"/>
      <c r="C349" s="232"/>
      <c r="D349" s="194"/>
      <c r="E349" s="195"/>
      <c r="F349" s="3"/>
      <c r="G349" s="4"/>
      <c r="H349" s="4"/>
      <c r="I349" s="5">
        <f>IF(H349="t",G349-F349+1,ROUND((G349-F349)/30.4,0))</f>
        <v>0</v>
      </c>
      <c r="J349" s="6"/>
      <c r="K349" s="91">
        <f t="shared" ref="K349:K355" si="296">J349/30</f>
        <v>0</v>
      </c>
      <c r="L349" s="92">
        <f>IF(H349="t",J349/30*I349,J349*I349)</f>
        <v>0</v>
      </c>
      <c r="M349" s="93">
        <v>0.26150000000000001</v>
      </c>
      <c r="N349" s="7">
        <f t="shared" ref="N349:N355" si="297">L349*M349</f>
        <v>0</v>
      </c>
      <c r="O349" s="8"/>
      <c r="P349" s="9"/>
      <c r="Q349" s="8"/>
      <c r="R349" s="9"/>
      <c r="S349" s="8"/>
      <c r="T349" s="7">
        <f t="shared" ref="T349:T355" si="298">(O349+Q349)*K349</f>
        <v>0</v>
      </c>
      <c r="U349" s="7">
        <f t="shared" ref="U349:U355" si="299">S349*K349</f>
        <v>0</v>
      </c>
      <c r="V349" s="7">
        <f t="shared" ref="V349:V355" si="300">(O349*P349)+(Q349*R349)</f>
        <v>0</v>
      </c>
      <c r="W349" s="11">
        <f t="shared" ref="W349:W355" si="301">L349+N349-T349-U349+V349</f>
        <v>0</v>
      </c>
    </row>
    <row r="350" spans="1:23" x14ac:dyDescent="0.25">
      <c r="A350" s="226"/>
      <c r="B350" s="229"/>
      <c r="C350" s="233"/>
      <c r="D350" s="194"/>
      <c r="E350" s="195"/>
      <c r="F350" s="3"/>
      <c r="G350" s="4"/>
      <c r="H350" s="4"/>
      <c r="I350" s="5">
        <f t="shared" ref="I350:I355" si="302">IF(H350="t",G350-F350+1,ROUND((G350-F350)/30.4,0))</f>
        <v>0</v>
      </c>
      <c r="J350" s="6"/>
      <c r="K350" s="91">
        <f t="shared" si="296"/>
        <v>0</v>
      </c>
      <c r="L350" s="92">
        <f t="shared" ref="L350:L355" si="303">IF(H350="t",J350/30*I350,J350*I350)</f>
        <v>0</v>
      </c>
      <c r="M350" s="93">
        <v>0.26150000000000001</v>
      </c>
      <c r="N350" s="7">
        <f t="shared" si="297"/>
        <v>0</v>
      </c>
      <c r="O350" s="8"/>
      <c r="P350" s="9"/>
      <c r="Q350" s="8"/>
      <c r="R350" s="9"/>
      <c r="S350" s="8"/>
      <c r="T350" s="7">
        <f t="shared" si="298"/>
        <v>0</v>
      </c>
      <c r="U350" s="7">
        <f t="shared" si="299"/>
        <v>0</v>
      </c>
      <c r="V350" s="7">
        <f t="shared" si="300"/>
        <v>0</v>
      </c>
      <c r="W350" s="11">
        <f t="shared" si="301"/>
        <v>0</v>
      </c>
    </row>
    <row r="351" spans="1:23" x14ac:dyDescent="0.25">
      <c r="A351" s="226"/>
      <c r="B351" s="229"/>
      <c r="C351" s="233"/>
      <c r="D351" s="194"/>
      <c r="E351" s="195"/>
      <c r="F351" s="3"/>
      <c r="G351" s="4"/>
      <c r="H351" s="4"/>
      <c r="I351" s="5">
        <f t="shared" si="302"/>
        <v>0</v>
      </c>
      <c r="J351" s="6"/>
      <c r="K351" s="91">
        <f t="shared" si="296"/>
        <v>0</v>
      </c>
      <c r="L351" s="92">
        <f t="shared" si="303"/>
        <v>0</v>
      </c>
      <c r="M351" s="93">
        <v>0.26150000000000001</v>
      </c>
      <c r="N351" s="7">
        <f t="shared" si="297"/>
        <v>0</v>
      </c>
      <c r="O351" s="8"/>
      <c r="P351" s="9"/>
      <c r="Q351" s="8"/>
      <c r="R351" s="9"/>
      <c r="S351" s="8"/>
      <c r="T351" s="7">
        <f t="shared" si="298"/>
        <v>0</v>
      </c>
      <c r="U351" s="7">
        <f t="shared" si="299"/>
        <v>0</v>
      </c>
      <c r="V351" s="7">
        <f t="shared" si="300"/>
        <v>0</v>
      </c>
      <c r="W351" s="11">
        <f t="shared" si="301"/>
        <v>0</v>
      </c>
    </row>
    <row r="352" spans="1:23" x14ac:dyDescent="0.25">
      <c r="A352" s="226"/>
      <c r="B352" s="230"/>
      <c r="C352" s="233"/>
      <c r="D352" s="194"/>
      <c r="E352" s="195"/>
      <c r="F352" s="3"/>
      <c r="G352" s="4"/>
      <c r="H352" s="4"/>
      <c r="I352" s="5">
        <f t="shared" si="302"/>
        <v>0</v>
      </c>
      <c r="J352" s="6"/>
      <c r="K352" s="91">
        <f t="shared" si="296"/>
        <v>0</v>
      </c>
      <c r="L352" s="92">
        <f t="shared" si="303"/>
        <v>0</v>
      </c>
      <c r="M352" s="93">
        <v>0.26150000000000001</v>
      </c>
      <c r="N352" s="7">
        <f t="shared" si="297"/>
        <v>0</v>
      </c>
      <c r="O352" s="8"/>
      <c r="P352" s="9"/>
      <c r="Q352" s="8"/>
      <c r="R352" s="9"/>
      <c r="S352" s="8"/>
      <c r="T352" s="7">
        <f t="shared" si="298"/>
        <v>0</v>
      </c>
      <c r="U352" s="7">
        <f t="shared" si="299"/>
        <v>0</v>
      </c>
      <c r="V352" s="7">
        <f t="shared" si="300"/>
        <v>0</v>
      </c>
      <c r="W352" s="11">
        <f t="shared" si="301"/>
        <v>0</v>
      </c>
    </row>
    <row r="353" spans="1:23" x14ac:dyDescent="0.25">
      <c r="A353" s="226"/>
      <c r="B353" s="229"/>
      <c r="C353" s="233"/>
      <c r="D353" s="194"/>
      <c r="E353" s="195"/>
      <c r="F353" s="3"/>
      <c r="G353" s="4"/>
      <c r="H353" s="2"/>
      <c r="I353" s="5">
        <f t="shared" si="302"/>
        <v>0</v>
      </c>
      <c r="J353" s="6"/>
      <c r="K353" s="91">
        <f t="shared" si="296"/>
        <v>0</v>
      </c>
      <c r="L353" s="92">
        <f t="shared" si="303"/>
        <v>0</v>
      </c>
      <c r="M353" s="93">
        <v>0.26150000000000001</v>
      </c>
      <c r="N353" s="7">
        <f t="shared" si="297"/>
        <v>0</v>
      </c>
      <c r="O353" s="8"/>
      <c r="P353" s="9"/>
      <c r="Q353" s="8"/>
      <c r="R353" s="9"/>
      <c r="S353" s="8"/>
      <c r="T353" s="7">
        <f t="shared" si="298"/>
        <v>0</v>
      </c>
      <c r="U353" s="7">
        <f t="shared" si="299"/>
        <v>0</v>
      </c>
      <c r="V353" s="7">
        <f t="shared" si="300"/>
        <v>0</v>
      </c>
      <c r="W353" s="11">
        <f t="shared" si="301"/>
        <v>0</v>
      </c>
    </row>
    <row r="354" spans="1:23" x14ac:dyDescent="0.25">
      <c r="A354" s="226"/>
      <c r="B354" s="229"/>
      <c r="C354" s="233"/>
      <c r="D354" s="194"/>
      <c r="E354" s="195"/>
      <c r="F354" s="3"/>
      <c r="G354" s="4"/>
      <c r="H354" s="2"/>
      <c r="I354" s="5">
        <f t="shared" si="302"/>
        <v>0</v>
      </c>
      <c r="J354" s="6"/>
      <c r="K354" s="91">
        <f t="shared" si="296"/>
        <v>0</v>
      </c>
      <c r="L354" s="92">
        <f t="shared" si="303"/>
        <v>0</v>
      </c>
      <c r="M354" s="93">
        <v>0.26150000000000001</v>
      </c>
      <c r="N354" s="7">
        <f t="shared" si="297"/>
        <v>0</v>
      </c>
      <c r="O354" s="8"/>
      <c r="P354" s="9"/>
      <c r="Q354" s="8"/>
      <c r="R354" s="9"/>
      <c r="S354" s="8"/>
      <c r="T354" s="7">
        <f t="shared" si="298"/>
        <v>0</v>
      </c>
      <c r="U354" s="7">
        <f t="shared" si="299"/>
        <v>0</v>
      </c>
      <c r="V354" s="7">
        <f t="shared" si="300"/>
        <v>0</v>
      </c>
      <c r="W354" s="11">
        <f t="shared" si="301"/>
        <v>0</v>
      </c>
    </row>
    <row r="355" spans="1:23" x14ac:dyDescent="0.25">
      <c r="A355" s="227"/>
      <c r="B355" s="231"/>
      <c r="C355" s="234"/>
      <c r="D355" s="194"/>
      <c r="E355" s="195"/>
      <c r="F355" s="3"/>
      <c r="G355" s="4"/>
      <c r="H355" s="2"/>
      <c r="I355" s="5">
        <f t="shared" si="302"/>
        <v>0</v>
      </c>
      <c r="J355" s="6"/>
      <c r="K355" s="91">
        <f t="shared" si="296"/>
        <v>0</v>
      </c>
      <c r="L355" s="92">
        <f t="shared" si="303"/>
        <v>0</v>
      </c>
      <c r="M355" s="93">
        <v>0.26150000000000001</v>
      </c>
      <c r="N355" s="7">
        <f t="shared" si="297"/>
        <v>0</v>
      </c>
      <c r="O355" s="8"/>
      <c r="P355" s="9"/>
      <c r="Q355" s="8"/>
      <c r="R355" s="9"/>
      <c r="S355" s="8"/>
      <c r="T355" s="7">
        <f t="shared" si="298"/>
        <v>0</v>
      </c>
      <c r="U355" s="7">
        <f t="shared" si="299"/>
        <v>0</v>
      </c>
      <c r="V355" s="7">
        <f t="shared" si="300"/>
        <v>0</v>
      </c>
      <c r="W355" s="11">
        <f t="shared" si="301"/>
        <v>0</v>
      </c>
    </row>
    <row r="356" spans="1:23" s="98" customFormat="1" x14ac:dyDescent="0.25">
      <c r="A356" s="235" t="s">
        <v>114</v>
      </c>
      <c r="B356" s="236"/>
      <c r="C356" s="236"/>
      <c r="D356" s="237"/>
      <c r="E356" s="236"/>
      <c r="F356" s="236"/>
      <c r="G356" s="236"/>
      <c r="H356" s="236"/>
      <c r="I356" s="236"/>
      <c r="J356" s="236"/>
      <c r="K356" s="238"/>
      <c r="L356" s="95">
        <f>SUM(L349:L355)</f>
        <v>0</v>
      </c>
      <c r="M356" s="96"/>
      <c r="N356" s="27">
        <f>SUM(N349:N355)</f>
        <v>0</v>
      </c>
      <c r="O356" s="29">
        <f>SUM(O349:O355)</f>
        <v>0</v>
      </c>
      <c r="P356" s="97"/>
      <c r="Q356" s="29">
        <f>SUM(Q349:Q355)</f>
        <v>0</v>
      </c>
      <c r="R356" s="97"/>
      <c r="S356" s="29">
        <f>SUM(S349:S355)</f>
        <v>0</v>
      </c>
      <c r="T356" s="27">
        <f>SUM(T349:T355)</f>
        <v>0</v>
      </c>
      <c r="U356" s="27">
        <f>SUM(U349:U355)</f>
        <v>0</v>
      </c>
      <c r="V356" s="27">
        <f>SUM(V349:V355)</f>
        <v>0</v>
      </c>
      <c r="W356" s="28">
        <f>SUM(W349:W355)</f>
        <v>0</v>
      </c>
    </row>
    <row r="357" spans="1:23" s="52" customFormat="1" ht="5.0999999999999996" customHeight="1" x14ac:dyDescent="0.25">
      <c r="A357" s="86"/>
      <c r="B357" s="86"/>
      <c r="C357" s="86"/>
      <c r="D357" s="132"/>
      <c r="E357" s="23"/>
      <c r="F357" s="87"/>
      <c r="G357" s="88"/>
      <c r="H357" s="88"/>
      <c r="I357" s="23"/>
      <c r="J357" s="24"/>
      <c r="K357" s="24"/>
      <c r="L357" s="24"/>
      <c r="M357" s="89"/>
      <c r="N357" s="24"/>
      <c r="O357" s="25"/>
      <c r="P357" s="90"/>
      <c r="Q357" s="25"/>
      <c r="R357" s="90"/>
      <c r="S357" s="25"/>
      <c r="T357" s="24"/>
      <c r="U357" s="24"/>
      <c r="V357" s="24"/>
      <c r="W357" s="26"/>
    </row>
    <row r="358" spans="1:23" x14ac:dyDescent="0.25">
      <c r="A358" s="225"/>
      <c r="B358" s="228"/>
      <c r="C358" s="232"/>
      <c r="D358" s="194"/>
      <c r="E358" s="195"/>
      <c r="F358" s="3"/>
      <c r="G358" s="4"/>
      <c r="H358" s="4"/>
      <c r="I358" s="5">
        <f>IF(H358="t",G358-F358+1,ROUND((G358-F358)/30.4,0))</f>
        <v>0</v>
      </c>
      <c r="J358" s="6"/>
      <c r="K358" s="91">
        <f t="shared" ref="K358:K364" si="304">J358/30</f>
        <v>0</v>
      </c>
      <c r="L358" s="92">
        <f>IF(H358="t",J358/30*I358,J358*I358)</f>
        <v>0</v>
      </c>
      <c r="M358" s="93">
        <v>0.26150000000000001</v>
      </c>
      <c r="N358" s="7">
        <f t="shared" ref="N358:N364" si="305">L358*M358</f>
        <v>0</v>
      </c>
      <c r="O358" s="8"/>
      <c r="P358" s="9"/>
      <c r="Q358" s="8"/>
      <c r="R358" s="9"/>
      <c r="S358" s="8"/>
      <c r="T358" s="7">
        <f t="shared" ref="T358:T364" si="306">(O358+Q358)*K358</f>
        <v>0</v>
      </c>
      <c r="U358" s="7">
        <f t="shared" ref="U358:U364" si="307">S358*K358</f>
        <v>0</v>
      </c>
      <c r="V358" s="7">
        <f t="shared" ref="V358:V364" si="308">(O358*P358)+(Q358*R358)</f>
        <v>0</v>
      </c>
      <c r="W358" s="11">
        <f t="shared" ref="W358:W364" si="309">L358+N358-T358-U358+V358</f>
        <v>0</v>
      </c>
    </row>
    <row r="359" spans="1:23" x14ac:dyDescent="0.25">
      <c r="A359" s="226"/>
      <c r="B359" s="229"/>
      <c r="C359" s="233"/>
      <c r="D359" s="194"/>
      <c r="E359" s="195"/>
      <c r="F359" s="3"/>
      <c r="G359" s="4"/>
      <c r="H359" s="4"/>
      <c r="I359" s="5">
        <f t="shared" ref="I359:I364" si="310">IF(H359="t",G359-F359+1,ROUND((G359-F359)/30.4,0))</f>
        <v>0</v>
      </c>
      <c r="J359" s="6"/>
      <c r="K359" s="91">
        <f t="shared" si="304"/>
        <v>0</v>
      </c>
      <c r="L359" s="92">
        <f t="shared" ref="L359:L364" si="311">IF(H359="t",J359/30*I359,J359*I359)</f>
        <v>0</v>
      </c>
      <c r="M359" s="93">
        <v>0.26150000000000001</v>
      </c>
      <c r="N359" s="7">
        <f t="shared" si="305"/>
        <v>0</v>
      </c>
      <c r="O359" s="8"/>
      <c r="P359" s="9"/>
      <c r="Q359" s="8"/>
      <c r="R359" s="9"/>
      <c r="S359" s="8"/>
      <c r="T359" s="7">
        <f t="shared" si="306"/>
        <v>0</v>
      </c>
      <c r="U359" s="7">
        <f t="shared" si="307"/>
        <v>0</v>
      </c>
      <c r="V359" s="7">
        <f t="shared" si="308"/>
        <v>0</v>
      </c>
      <c r="W359" s="11">
        <f t="shared" si="309"/>
        <v>0</v>
      </c>
    </row>
    <row r="360" spans="1:23" x14ac:dyDescent="0.25">
      <c r="A360" s="226"/>
      <c r="B360" s="229"/>
      <c r="C360" s="233"/>
      <c r="D360" s="194"/>
      <c r="E360" s="195"/>
      <c r="F360" s="3"/>
      <c r="G360" s="4"/>
      <c r="H360" s="4"/>
      <c r="I360" s="5">
        <f t="shared" si="310"/>
        <v>0</v>
      </c>
      <c r="J360" s="6"/>
      <c r="K360" s="91">
        <f t="shared" si="304"/>
        <v>0</v>
      </c>
      <c r="L360" s="92">
        <f t="shared" si="311"/>
        <v>0</v>
      </c>
      <c r="M360" s="93">
        <v>0.26150000000000001</v>
      </c>
      <c r="N360" s="7">
        <f t="shared" si="305"/>
        <v>0</v>
      </c>
      <c r="O360" s="8"/>
      <c r="P360" s="9"/>
      <c r="Q360" s="8"/>
      <c r="R360" s="9"/>
      <c r="S360" s="8"/>
      <c r="T360" s="7">
        <f t="shared" si="306"/>
        <v>0</v>
      </c>
      <c r="U360" s="7">
        <f t="shared" si="307"/>
        <v>0</v>
      </c>
      <c r="V360" s="7">
        <f t="shared" si="308"/>
        <v>0</v>
      </c>
      <c r="W360" s="11">
        <f t="shared" si="309"/>
        <v>0</v>
      </c>
    </row>
    <row r="361" spans="1:23" x14ac:dyDescent="0.25">
      <c r="A361" s="226"/>
      <c r="B361" s="230"/>
      <c r="C361" s="233"/>
      <c r="D361" s="194"/>
      <c r="E361" s="195"/>
      <c r="F361" s="3"/>
      <c r="G361" s="4"/>
      <c r="H361" s="4"/>
      <c r="I361" s="5">
        <f t="shared" si="310"/>
        <v>0</v>
      </c>
      <c r="J361" s="6"/>
      <c r="K361" s="91">
        <f t="shared" si="304"/>
        <v>0</v>
      </c>
      <c r="L361" s="92">
        <f t="shared" si="311"/>
        <v>0</v>
      </c>
      <c r="M361" s="93">
        <v>0.26150000000000001</v>
      </c>
      <c r="N361" s="7">
        <f t="shared" si="305"/>
        <v>0</v>
      </c>
      <c r="O361" s="8"/>
      <c r="P361" s="9"/>
      <c r="Q361" s="8"/>
      <c r="R361" s="9"/>
      <c r="S361" s="8"/>
      <c r="T361" s="7">
        <f t="shared" si="306"/>
        <v>0</v>
      </c>
      <c r="U361" s="7">
        <f t="shared" si="307"/>
        <v>0</v>
      </c>
      <c r="V361" s="7">
        <f t="shared" si="308"/>
        <v>0</v>
      </c>
      <c r="W361" s="11">
        <f t="shared" si="309"/>
        <v>0</v>
      </c>
    </row>
    <row r="362" spans="1:23" x14ac:dyDescent="0.25">
      <c r="A362" s="226"/>
      <c r="B362" s="229"/>
      <c r="C362" s="233"/>
      <c r="D362" s="194"/>
      <c r="E362" s="195"/>
      <c r="F362" s="3"/>
      <c r="G362" s="4"/>
      <c r="H362" s="2"/>
      <c r="I362" s="5">
        <f t="shared" si="310"/>
        <v>0</v>
      </c>
      <c r="J362" s="6"/>
      <c r="K362" s="91">
        <f t="shared" si="304"/>
        <v>0</v>
      </c>
      <c r="L362" s="92">
        <f t="shared" si="311"/>
        <v>0</v>
      </c>
      <c r="M362" s="93">
        <v>0.26150000000000001</v>
      </c>
      <c r="N362" s="7">
        <f t="shared" si="305"/>
        <v>0</v>
      </c>
      <c r="O362" s="8"/>
      <c r="P362" s="9"/>
      <c r="Q362" s="8"/>
      <c r="R362" s="9"/>
      <c r="S362" s="8"/>
      <c r="T362" s="7">
        <f t="shared" si="306"/>
        <v>0</v>
      </c>
      <c r="U362" s="7">
        <f t="shared" si="307"/>
        <v>0</v>
      </c>
      <c r="V362" s="7">
        <f t="shared" si="308"/>
        <v>0</v>
      </c>
      <c r="W362" s="11">
        <f t="shared" si="309"/>
        <v>0</v>
      </c>
    </row>
    <row r="363" spans="1:23" x14ac:dyDescent="0.25">
      <c r="A363" s="226"/>
      <c r="B363" s="229"/>
      <c r="C363" s="233"/>
      <c r="D363" s="194"/>
      <c r="E363" s="195"/>
      <c r="F363" s="3"/>
      <c r="G363" s="4"/>
      <c r="H363" s="2"/>
      <c r="I363" s="5">
        <f t="shared" si="310"/>
        <v>0</v>
      </c>
      <c r="J363" s="6"/>
      <c r="K363" s="91">
        <f t="shared" si="304"/>
        <v>0</v>
      </c>
      <c r="L363" s="92">
        <f t="shared" si="311"/>
        <v>0</v>
      </c>
      <c r="M363" s="93">
        <v>0.26150000000000001</v>
      </c>
      <c r="N363" s="7">
        <f t="shared" si="305"/>
        <v>0</v>
      </c>
      <c r="O363" s="8"/>
      <c r="P363" s="9"/>
      <c r="Q363" s="8"/>
      <c r="R363" s="9"/>
      <c r="S363" s="8"/>
      <c r="T363" s="7">
        <f t="shared" si="306"/>
        <v>0</v>
      </c>
      <c r="U363" s="7">
        <f t="shared" si="307"/>
        <v>0</v>
      </c>
      <c r="V363" s="7">
        <f t="shared" si="308"/>
        <v>0</v>
      </c>
      <c r="W363" s="11">
        <f t="shared" si="309"/>
        <v>0</v>
      </c>
    </row>
    <row r="364" spans="1:23" x14ac:dyDescent="0.25">
      <c r="A364" s="227"/>
      <c r="B364" s="231"/>
      <c r="C364" s="234"/>
      <c r="D364" s="194"/>
      <c r="E364" s="195"/>
      <c r="F364" s="3"/>
      <c r="G364" s="4"/>
      <c r="H364" s="2"/>
      <c r="I364" s="5">
        <f t="shared" si="310"/>
        <v>0</v>
      </c>
      <c r="J364" s="6"/>
      <c r="K364" s="91">
        <f t="shared" si="304"/>
        <v>0</v>
      </c>
      <c r="L364" s="92">
        <f t="shared" si="311"/>
        <v>0</v>
      </c>
      <c r="M364" s="93">
        <v>0.26150000000000001</v>
      </c>
      <c r="N364" s="7">
        <f t="shared" si="305"/>
        <v>0</v>
      </c>
      <c r="O364" s="8"/>
      <c r="P364" s="9"/>
      <c r="Q364" s="8"/>
      <c r="R364" s="9"/>
      <c r="S364" s="8"/>
      <c r="T364" s="7">
        <f t="shared" si="306"/>
        <v>0</v>
      </c>
      <c r="U364" s="7">
        <f t="shared" si="307"/>
        <v>0</v>
      </c>
      <c r="V364" s="7">
        <f t="shared" si="308"/>
        <v>0</v>
      </c>
      <c r="W364" s="11">
        <f t="shared" si="309"/>
        <v>0</v>
      </c>
    </row>
    <row r="365" spans="1:23" s="98" customFormat="1" x14ac:dyDescent="0.25">
      <c r="A365" s="235" t="s">
        <v>114</v>
      </c>
      <c r="B365" s="236"/>
      <c r="C365" s="236"/>
      <c r="D365" s="237"/>
      <c r="E365" s="236"/>
      <c r="F365" s="236"/>
      <c r="G365" s="236"/>
      <c r="H365" s="236"/>
      <c r="I365" s="236"/>
      <c r="J365" s="236"/>
      <c r="K365" s="238"/>
      <c r="L365" s="95">
        <f>SUM(L358:L364)</f>
        <v>0</v>
      </c>
      <c r="M365" s="96"/>
      <c r="N365" s="27">
        <f>SUM(N358:N364)</f>
        <v>0</v>
      </c>
      <c r="O365" s="29">
        <f>SUM(O358:O364)</f>
        <v>0</v>
      </c>
      <c r="P365" s="97"/>
      <c r="Q365" s="29">
        <f>SUM(Q358:Q364)</f>
        <v>0</v>
      </c>
      <c r="R365" s="97"/>
      <c r="S365" s="29">
        <f>SUM(S358:S364)</f>
        <v>0</v>
      </c>
      <c r="T365" s="27">
        <f>SUM(T358:T364)</f>
        <v>0</v>
      </c>
      <c r="U365" s="27">
        <f>SUM(U358:U364)</f>
        <v>0</v>
      </c>
      <c r="V365" s="27">
        <f>SUM(V358:V364)</f>
        <v>0</v>
      </c>
      <c r="W365" s="28">
        <f>SUM(W358:W364)</f>
        <v>0</v>
      </c>
    </row>
    <row r="366" spans="1:23" s="52" customFormat="1" ht="5.0999999999999996" customHeight="1" x14ac:dyDescent="0.25">
      <c r="A366" s="86"/>
      <c r="B366" s="86"/>
      <c r="C366" s="86"/>
      <c r="D366" s="132"/>
      <c r="E366" s="23"/>
      <c r="F366" s="87"/>
      <c r="G366" s="88"/>
      <c r="H366" s="88"/>
      <c r="I366" s="23"/>
      <c r="J366" s="24"/>
      <c r="K366" s="24"/>
      <c r="L366" s="24"/>
      <c r="M366" s="89"/>
      <c r="N366" s="24"/>
      <c r="O366" s="25"/>
      <c r="P366" s="90"/>
      <c r="Q366" s="25"/>
      <c r="R366" s="90"/>
      <c r="S366" s="25"/>
      <c r="T366" s="24"/>
      <c r="U366" s="24"/>
      <c r="V366" s="24"/>
      <c r="W366" s="26"/>
    </row>
    <row r="367" spans="1:23" x14ac:dyDescent="0.25">
      <c r="A367" s="225"/>
      <c r="B367" s="228"/>
      <c r="C367" s="232"/>
      <c r="D367" s="194"/>
      <c r="E367" s="195"/>
      <c r="F367" s="3"/>
      <c r="G367" s="4"/>
      <c r="H367" s="4"/>
      <c r="I367" s="5">
        <f>IF(H367="t",G367-F367+1,ROUND((G367-F367)/30.4,0))</f>
        <v>0</v>
      </c>
      <c r="J367" s="6"/>
      <c r="K367" s="91">
        <f t="shared" ref="K367:K373" si="312">J367/30</f>
        <v>0</v>
      </c>
      <c r="L367" s="92">
        <f>IF(H367="t",J367/30*I367,J367*I367)</f>
        <v>0</v>
      </c>
      <c r="M367" s="93">
        <v>0.26150000000000001</v>
      </c>
      <c r="N367" s="7">
        <f t="shared" ref="N367:N373" si="313">L367*M367</f>
        <v>0</v>
      </c>
      <c r="O367" s="8"/>
      <c r="P367" s="9"/>
      <c r="Q367" s="8"/>
      <c r="R367" s="9"/>
      <c r="S367" s="8"/>
      <c r="T367" s="7">
        <f t="shared" ref="T367:T373" si="314">(O367+Q367)*K367</f>
        <v>0</v>
      </c>
      <c r="U367" s="7">
        <f t="shared" ref="U367:U373" si="315">S367*K367</f>
        <v>0</v>
      </c>
      <c r="V367" s="7">
        <f t="shared" ref="V367:V373" si="316">(O367*P367)+(Q367*R367)</f>
        <v>0</v>
      </c>
      <c r="W367" s="11">
        <f t="shared" ref="W367:W373" si="317">L367+N367-T367-U367+V367</f>
        <v>0</v>
      </c>
    </row>
    <row r="368" spans="1:23" x14ac:dyDescent="0.25">
      <c r="A368" s="226"/>
      <c r="B368" s="229"/>
      <c r="C368" s="233"/>
      <c r="D368" s="194"/>
      <c r="E368" s="195"/>
      <c r="F368" s="3"/>
      <c r="G368" s="4"/>
      <c r="H368" s="4"/>
      <c r="I368" s="5">
        <f t="shared" ref="I368:I373" si="318">IF(H368="t",G368-F368+1,ROUND((G368-F368)/30.4,0))</f>
        <v>0</v>
      </c>
      <c r="J368" s="6"/>
      <c r="K368" s="91">
        <f t="shared" si="312"/>
        <v>0</v>
      </c>
      <c r="L368" s="92">
        <f t="shared" ref="L368:L373" si="319">IF(H368="t",J368/30*I368,J368*I368)</f>
        <v>0</v>
      </c>
      <c r="M368" s="93">
        <v>0.26150000000000001</v>
      </c>
      <c r="N368" s="7">
        <f t="shared" si="313"/>
        <v>0</v>
      </c>
      <c r="O368" s="8"/>
      <c r="P368" s="9"/>
      <c r="Q368" s="8"/>
      <c r="R368" s="9"/>
      <c r="S368" s="8"/>
      <c r="T368" s="7">
        <f t="shared" si="314"/>
        <v>0</v>
      </c>
      <c r="U368" s="7">
        <f t="shared" si="315"/>
        <v>0</v>
      </c>
      <c r="V368" s="7">
        <f t="shared" si="316"/>
        <v>0</v>
      </c>
      <c r="W368" s="11">
        <f t="shared" si="317"/>
        <v>0</v>
      </c>
    </row>
    <row r="369" spans="1:23" x14ac:dyDescent="0.25">
      <c r="A369" s="226"/>
      <c r="B369" s="229"/>
      <c r="C369" s="233"/>
      <c r="D369" s="194"/>
      <c r="E369" s="195"/>
      <c r="F369" s="3"/>
      <c r="G369" s="4"/>
      <c r="H369" s="4"/>
      <c r="I369" s="5">
        <f t="shared" si="318"/>
        <v>0</v>
      </c>
      <c r="J369" s="6"/>
      <c r="K369" s="91">
        <f t="shared" si="312"/>
        <v>0</v>
      </c>
      <c r="L369" s="92">
        <f t="shared" si="319"/>
        <v>0</v>
      </c>
      <c r="M369" s="93">
        <v>0.26150000000000001</v>
      </c>
      <c r="N369" s="7">
        <f t="shared" si="313"/>
        <v>0</v>
      </c>
      <c r="O369" s="8"/>
      <c r="P369" s="9"/>
      <c r="Q369" s="8"/>
      <c r="R369" s="9"/>
      <c r="S369" s="8"/>
      <c r="T369" s="7">
        <f t="shared" si="314"/>
        <v>0</v>
      </c>
      <c r="U369" s="7">
        <f t="shared" si="315"/>
        <v>0</v>
      </c>
      <c r="V369" s="7">
        <f t="shared" si="316"/>
        <v>0</v>
      </c>
      <c r="W369" s="11">
        <f t="shared" si="317"/>
        <v>0</v>
      </c>
    </row>
    <row r="370" spans="1:23" x14ac:dyDescent="0.25">
      <c r="A370" s="226"/>
      <c r="B370" s="230"/>
      <c r="C370" s="233"/>
      <c r="D370" s="194"/>
      <c r="E370" s="195"/>
      <c r="F370" s="3"/>
      <c r="G370" s="4"/>
      <c r="H370" s="4"/>
      <c r="I370" s="5">
        <f t="shared" si="318"/>
        <v>0</v>
      </c>
      <c r="J370" s="6"/>
      <c r="K370" s="91">
        <f t="shared" si="312"/>
        <v>0</v>
      </c>
      <c r="L370" s="92">
        <f t="shared" si="319"/>
        <v>0</v>
      </c>
      <c r="M370" s="93">
        <v>0.26150000000000001</v>
      </c>
      <c r="N370" s="7">
        <f t="shared" si="313"/>
        <v>0</v>
      </c>
      <c r="O370" s="8"/>
      <c r="P370" s="9"/>
      <c r="Q370" s="8"/>
      <c r="R370" s="9"/>
      <c r="S370" s="8"/>
      <c r="T370" s="7">
        <f t="shared" si="314"/>
        <v>0</v>
      </c>
      <c r="U370" s="7">
        <f t="shared" si="315"/>
        <v>0</v>
      </c>
      <c r="V370" s="7">
        <f t="shared" si="316"/>
        <v>0</v>
      </c>
      <c r="W370" s="11">
        <f t="shared" si="317"/>
        <v>0</v>
      </c>
    </row>
    <row r="371" spans="1:23" x14ac:dyDescent="0.25">
      <c r="A371" s="226"/>
      <c r="B371" s="229"/>
      <c r="C371" s="233"/>
      <c r="D371" s="194"/>
      <c r="E371" s="195"/>
      <c r="F371" s="3"/>
      <c r="G371" s="4"/>
      <c r="H371" s="2"/>
      <c r="I371" s="5">
        <f t="shared" si="318"/>
        <v>0</v>
      </c>
      <c r="J371" s="6"/>
      <c r="K371" s="91">
        <f t="shared" si="312"/>
        <v>0</v>
      </c>
      <c r="L371" s="92">
        <f t="shared" si="319"/>
        <v>0</v>
      </c>
      <c r="M371" s="93">
        <v>0.26150000000000001</v>
      </c>
      <c r="N371" s="7">
        <f t="shared" si="313"/>
        <v>0</v>
      </c>
      <c r="O371" s="8"/>
      <c r="P371" s="9"/>
      <c r="Q371" s="8"/>
      <c r="R371" s="9"/>
      <c r="S371" s="8"/>
      <c r="T371" s="7">
        <f t="shared" si="314"/>
        <v>0</v>
      </c>
      <c r="U371" s="7">
        <f t="shared" si="315"/>
        <v>0</v>
      </c>
      <c r="V371" s="7">
        <f t="shared" si="316"/>
        <v>0</v>
      </c>
      <c r="W371" s="11">
        <f t="shared" si="317"/>
        <v>0</v>
      </c>
    </row>
    <row r="372" spans="1:23" x14ac:dyDescent="0.25">
      <c r="A372" s="226"/>
      <c r="B372" s="229"/>
      <c r="C372" s="233"/>
      <c r="D372" s="194"/>
      <c r="E372" s="195"/>
      <c r="F372" s="3"/>
      <c r="G372" s="4"/>
      <c r="H372" s="2"/>
      <c r="I372" s="5">
        <f t="shared" si="318"/>
        <v>0</v>
      </c>
      <c r="J372" s="6"/>
      <c r="K372" s="91">
        <f t="shared" si="312"/>
        <v>0</v>
      </c>
      <c r="L372" s="92">
        <f t="shared" si="319"/>
        <v>0</v>
      </c>
      <c r="M372" s="93">
        <v>0.26150000000000001</v>
      </c>
      <c r="N372" s="7">
        <f t="shared" si="313"/>
        <v>0</v>
      </c>
      <c r="O372" s="8"/>
      <c r="P372" s="9"/>
      <c r="Q372" s="8"/>
      <c r="R372" s="9"/>
      <c r="S372" s="8"/>
      <c r="T372" s="7">
        <f t="shared" si="314"/>
        <v>0</v>
      </c>
      <c r="U372" s="7">
        <f t="shared" si="315"/>
        <v>0</v>
      </c>
      <c r="V372" s="7">
        <f t="shared" si="316"/>
        <v>0</v>
      </c>
      <c r="W372" s="11">
        <f t="shared" si="317"/>
        <v>0</v>
      </c>
    </row>
    <row r="373" spans="1:23" x14ac:dyDescent="0.25">
      <c r="A373" s="227"/>
      <c r="B373" s="231"/>
      <c r="C373" s="234"/>
      <c r="D373" s="194"/>
      <c r="E373" s="195"/>
      <c r="F373" s="3"/>
      <c r="G373" s="4"/>
      <c r="H373" s="2"/>
      <c r="I373" s="5">
        <f t="shared" si="318"/>
        <v>0</v>
      </c>
      <c r="J373" s="6"/>
      <c r="K373" s="91">
        <f t="shared" si="312"/>
        <v>0</v>
      </c>
      <c r="L373" s="92">
        <f t="shared" si="319"/>
        <v>0</v>
      </c>
      <c r="M373" s="93">
        <v>0.26150000000000001</v>
      </c>
      <c r="N373" s="7">
        <f t="shared" si="313"/>
        <v>0</v>
      </c>
      <c r="O373" s="8"/>
      <c r="P373" s="9"/>
      <c r="Q373" s="8"/>
      <c r="R373" s="9"/>
      <c r="S373" s="8"/>
      <c r="T373" s="7">
        <f t="shared" si="314"/>
        <v>0</v>
      </c>
      <c r="U373" s="7">
        <f t="shared" si="315"/>
        <v>0</v>
      </c>
      <c r="V373" s="7">
        <f t="shared" si="316"/>
        <v>0</v>
      </c>
      <c r="W373" s="11">
        <f t="shared" si="317"/>
        <v>0</v>
      </c>
    </row>
    <row r="374" spans="1:23" s="98" customFormat="1" x14ac:dyDescent="0.25">
      <c r="A374" s="235" t="s">
        <v>114</v>
      </c>
      <c r="B374" s="236"/>
      <c r="C374" s="236"/>
      <c r="D374" s="237"/>
      <c r="E374" s="236"/>
      <c r="F374" s="236"/>
      <c r="G374" s="236"/>
      <c r="H374" s="236"/>
      <c r="I374" s="236"/>
      <c r="J374" s="236"/>
      <c r="K374" s="238"/>
      <c r="L374" s="95">
        <f>SUM(L367:L373)</f>
        <v>0</v>
      </c>
      <c r="M374" s="96"/>
      <c r="N374" s="27">
        <f>SUM(N367:N373)</f>
        <v>0</v>
      </c>
      <c r="O374" s="29">
        <f>SUM(O367:O373)</f>
        <v>0</v>
      </c>
      <c r="P374" s="97"/>
      <c r="Q374" s="29">
        <f>SUM(Q367:Q373)</f>
        <v>0</v>
      </c>
      <c r="R374" s="97"/>
      <c r="S374" s="29">
        <f>SUM(S367:S373)</f>
        <v>0</v>
      </c>
      <c r="T374" s="27">
        <f>SUM(T367:T373)</f>
        <v>0</v>
      </c>
      <c r="U374" s="27">
        <f>SUM(U367:U373)</f>
        <v>0</v>
      </c>
      <c r="V374" s="27">
        <f>SUM(V367:V373)</f>
        <v>0</v>
      </c>
      <c r="W374" s="28">
        <f>SUM(W367:W373)</f>
        <v>0</v>
      </c>
    </row>
    <row r="375" spans="1:23" s="52" customFormat="1" ht="5.0999999999999996" customHeight="1" x14ac:dyDescent="0.25">
      <c r="A375" s="86"/>
      <c r="B375" s="86"/>
      <c r="C375" s="86"/>
      <c r="D375" s="132"/>
      <c r="E375" s="23"/>
      <c r="F375" s="87"/>
      <c r="G375" s="88"/>
      <c r="H375" s="88"/>
      <c r="I375" s="23"/>
      <c r="J375" s="24"/>
      <c r="K375" s="24"/>
      <c r="L375" s="24"/>
      <c r="M375" s="89"/>
      <c r="N375" s="24"/>
      <c r="O375" s="25"/>
      <c r="P375" s="90"/>
      <c r="Q375" s="25"/>
      <c r="R375" s="90"/>
      <c r="S375" s="25"/>
      <c r="T375" s="24"/>
      <c r="U375" s="24"/>
      <c r="V375" s="24"/>
      <c r="W375" s="26"/>
    </row>
    <row r="376" spans="1:23" x14ac:dyDescent="0.25">
      <c r="A376" s="225"/>
      <c r="B376" s="228"/>
      <c r="C376" s="232"/>
      <c r="D376" s="194"/>
      <c r="E376" s="195"/>
      <c r="F376" s="3"/>
      <c r="G376" s="4"/>
      <c r="H376" s="4"/>
      <c r="I376" s="5">
        <f>IF(H376="t",G376-F376+1,ROUND((G376-F376)/30.4,0))</f>
        <v>0</v>
      </c>
      <c r="J376" s="6"/>
      <c r="K376" s="91">
        <f t="shared" ref="K376:K382" si="320">J376/30</f>
        <v>0</v>
      </c>
      <c r="L376" s="92">
        <f>IF(H376="t",J376/30*I376,J376*I376)</f>
        <v>0</v>
      </c>
      <c r="M376" s="93">
        <v>0.26150000000000001</v>
      </c>
      <c r="N376" s="7">
        <f t="shared" ref="N376:N382" si="321">L376*M376</f>
        <v>0</v>
      </c>
      <c r="O376" s="8"/>
      <c r="P376" s="9"/>
      <c r="Q376" s="8"/>
      <c r="R376" s="9"/>
      <c r="S376" s="8"/>
      <c r="T376" s="7">
        <f t="shared" ref="T376:T382" si="322">(O376+Q376)*K376</f>
        <v>0</v>
      </c>
      <c r="U376" s="7">
        <f t="shared" ref="U376:U382" si="323">S376*K376</f>
        <v>0</v>
      </c>
      <c r="V376" s="7">
        <f t="shared" ref="V376:V382" si="324">(O376*P376)+(Q376*R376)</f>
        <v>0</v>
      </c>
      <c r="W376" s="11">
        <f t="shared" ref="W376:W382" si="325">L376+N376-T376-U376+V376</f>
        <v>0</v>
      </c>
    </row>
    <row r="377" spans="1:23" x14ac:dyDescent="0.25">
      <c r="A377" s="226"/>
      <c r="B377" s="229"/>
      <c r="C377" s="233"/>
      <c r="D377" s="194"/>
      <c r="E377" s="195"/>
      <c r="F377" s="3"/>
      <c r="G377" s="4"/>
      <c r="H377" s="4"/>
      <c r="I377" s="5">
        <f t="shared" ref="I377:I382" si="326">IF(H377="t",G377-F377+1,ROUND((G377-F377)/30.4,0))</f>
        <v>0</v>
      </c>
      <c r="J377" s="6"/>
      <c r="K377" s="91">
        <f t="shared" si="320"/>
        <v>0</v>
      </c>
      <c r="L377" s="92">
        <f t="shared" ref="L377:L382" si="327">IF(H377="t",J377/30*I377,J377*I377)</f>
        <v>0</v>
      </c>
      <c r="M377" s="93">
        <v>0.26150000000000001</v>
      </c>
      <c r="N377" s="7">
        <f t="shared" si="321"/>
        <v>0</v>
      </c>
      <c r="O377" s="8"/>
      <c r="P377" s="9"/>
      <c r="Q377" s="8"/>
      <c r="R377" s="9"/>
      <c r="S377" s="8"/>
      <c r="T377" s="7">
        <f t="shared" si="322"/>
        <v>0</v>
      </c>
      <c r="U377" s="7">
        <f t="shared" si="323"/>
        <v>0</v>
      </c>
      <c r="V377" s="7">
        <f t="shared" si="324"/>
        <v>0</v>
      </c>
      <c r="W377" s="11">
        <f t="shared" si="325"/>
        <v>0</v>
      </c>
    </row>
    <row r="378" spans="1:23" x14ac:dyDescent="0.25">
      <c r="A378" s="226"/>
      <c r="B378" s="229"/>
      <c r="C378" s="233"/>
      <c r="D378" s="194"/>
      <c r="E378" s="195"/>
      <c r="F378" s="3"/>
      <c r="G378" s="4"/>
      <c r="H378" s="4"/>
      <c r="I378" s="5">
        <f t="shared" si="326"/>
        <v>0</v>
      </c>
      <c r="J378" s="6"/>
      <c r="K378" s="91">
        <f t="shared" si="320"/>
        <v>0</v>
      </c>
      <c r="L378" s="92">
        <f t="shared" si="327"/>
        <v>0</v>
      </c>
      <c r="M378" s="93">
        <v>0.26150000000000001</v>
      </c>
      <c r="N378" s="7">
        <f t="shared" si="321"/>
        <v>0</v>
      </c>
      <c r="O378" s="8"/>
      <c r="P378" s="9"/>
      <c r="Q378" s="8"/>
      <c r="R378" s="9"/>
      <c r="S378" s="8"/>
      <c r="T378" s="7">
        <f t="shared" si="322"/>
        <v>0</v>
      </c>
      <c r="U378" s="7">
        <f t="shared" si="323"/>
        <v>0</v>
      </c>
      <c r="V378" s="7">
        <f t="shared" si="324"/>
        <v>0</v>
      </c>
      <c r="W378" s="11">
        <f t="shared" si="325"/>
        <v>0</v>
      </c>
    </row>
    <row r="379" spans="1:23" x14ac:dyDescent="0.25">
      <c r="A379" s="226"/>
      <c r="B379" s="230"/>
      <c r="C379" s="233"/>
      <c r="D379" s="194"/>
      <c r="E379" s="195"/>
      <c r="F379" s="3"/>
      <c r="G379" s="4"/>
      <c r="H379" s="4"/>
      <c r="I379" s="5">
        <f t="shared" si="326"/>
        <v>0</v>
      </c>
      <c r="J379" s="6"/>
      <c r="K379" s="91">
        <f t="shared" si="320"/>
        <v>0</v>
      </c>
      <c r="L379" s="92">
        <f t="shared" si="327"/>
        <v>0</v>
      </c>
      <c r="M379" s="93">
        <v>0.26150000000000001</v>
      </c>
      <c r="N379" s="7">
        <f t="shared" si="321"/>
        <v>0</v>
      </c>
      <c r="O379" s="8"/>
      <c r="P379" s="9"/>
      <c r="Q379" s="8"/>
      <c r="R379" s="9"/>
      <c r="S379" s="8"/>
      <c r="T379" s="7">
        <f t="shared" si="322"/>
        <v>0</v>
      </c>
      <c r="U379" s="7">
        <f t="shared" si="323"/>
        <v>0</v>
      </c>
      <c r="V379" s="7">
        <f t="shared" si="324"/>
        <v>0</v>
      </c>
      <c r="W379" s="11">
        <f t="shared" si="325"/>
        <v>0</v>
      </c>
    </row>
    <row r="380" spans="1:23" x14ac:dyDescent="0.25">
      <c r="A380" s="226"/>
      <c r="B380" s="229"/>
      <c r="C380" s="233"/>
      <c r="D380" s="194"/>
      <c r="E380" s="195"/>
      <c r="F380" s="3"/>
      <c r="G380" s="4"/>
      <c r="H380" s="2"/>
      <c r="I380" s="5">
        <f t="shared" si="326"/>
        <v>0</v>
      </c>
      <c r="J380" s="6"/>
      <c r="K380" s="91">
        <f t="shared" si="320"/>
        <v>0</v>
      </c>
      <c r="L380" s="92">
        <f t="shared" si="327"/>
        <v>0</v>
      </c>
      <c r="M380" s="93">
        <v>0.26150000000000001</v>
      </c>
      <c r="N380" s="7">
        <f t="shared" si="321"/>
        <v>0</v>
      </c>
      <c r="O380" s="8"/>
      <c r="P380" s="9"/>
      <c r="Q380" s="8"/>
      <c r="R380" s="9"/>
      <c r="S380" s="8"/>
      <c r="T380" s="7">
        <f t="shared" si="322"/>
        <v>0</v>
      </c>
      <c r="U380" s="7">
        <f t="shared" si="323"/>
        <v>0</v>
      </c>
      <c r="V380" s="7">
        <f t="shared" si="324"/>
        <v>0</v>
      </c>
      <c r="W380" s="11">
        <f t="shared" si="325"/>
        <v>0</v>
      </c>
    </row>
    <row r="381" spans="1:23" x14ac:dyDescent="0.25">
      <c r="A381" s="226"/>
      <c r="B381" s="229"/>
      <c r="C381" s="233"/>
      <c r="D381" s="194"/>
      <c r="E381" s="195"/>
      <c r="F381" s="3"/>
      <c r="G381" s="4"/>
      <c r="H381" s="2"/>
      <c r="I381" s="5">
        <f t="shared" si="326"/>
        <v>0</v>
      </c>
      <c r="J381" s="6"/>
      <c r="K381" s="91">
        <f t="shared" si="320"/>
        <v>0</v>
      </c>
      <c r="L381" s="92">
        <f t="shared" si="327"/>
        <v>0</v>
      </c>
      <c r="M381" s="93">
        <v>0.26150000000000001</v>
      </c>
      <c r="N381" s="7">
        <f t="shared" si="321"/>
        <v>0</v>
      </c>
      <c r="O381" s="8"/>
      <c r="P381" s="9"/>
      <c r="Q381" s="8"/>
      <c r="R381" s="9"/>
      <c r="S381" s="8"/>
      <c r="T381" s="7">
        <f t="shared" si="322"/>
        <v>0</v>
      </c>
      <c r="U381" s="7">
        <f t="shared" si="323"/>
        <v>0</v>
      </c>
      <c r="V381" s="7">
        <f t="shared" si="324"/>
        <v>0</v>
      </c>
      <c r="W381" s="11">
        <f t="shared" si="325"/>
        <v>0</v>
      </c>
    </row>
    <row r="382" spans="1:23" x14ac:dyDescent="0.25">
      <c r="A382" s="227"/>
      <c r="B382" s="231"/>
      <c r="C382" s="234"/>
      <c r="D382" s="194"/>
      <c r="E382" s="195"/>
      <c r="F382" s="3"/>
      <c r="G382" s="4"/>
      <c r="H382" s="2"/>
      <c r="I382" s="5">
        <f t="shared" si="326"/>
        <v>0</v>
      </c>
      <c r="J382" s="6"/>
      <c r="K382" s="91">
        <f t="shared" si="320"/>
        <v>0</v>
      </c>
      <c r="L382" s="92">
        <f t="shared" si="327"/>
        <v>0</v>
      </c>
      <c r="M382" s="93">
        <v>0.26150000000000001</v>
      </c>
      <c r="N382" s="7">
        <f t="shared" si="321"/>
        <v>0</v>
      </c>
      <c r="O382" s="8"/>
      <c r="P382" s="9"/>
      <c r="Q382" s="8"/>
      <c r="R382" s="9"/>
      <c r="S382" s="8"/>
      <c r="T382" s="7">
        <f t="shared" si="322"/>
        <v>0</v>
      </c>
      <c r="U382" s="7">
        <f t="shared" si="323"/>
        <v>0</v>
      </c>
      <c r="V382" s="7">
        <f t="shared" si="324"/>
        <v>0</v>
      </c>
      <c r="W382" s="11">
        <f t="shared" si="325"/>
        <v>0</v>
      </c>
    </row>
    <row r="383" spans="1:23" s="98" customFormat="1" x14ac:dyDescent="0.25">
      <c r="A383" s="235" t="s">
        <v>114</v>
      </c>
      <c r="B383" s="236"/>
      <c r="C383" s="236"/>
      <c r="D383" s="237"/>
      <c r="E383" s="236"/>
      <c r="F383" s="236"/>
      <c r="G383" s="236"/>
      <c r="H383" s="236"/>
      <c r="I383" s="236"/>
      <c r="J383" s="236"/>
      <c r="K383" s="238"/>
      <c r="L383" s="95">
        <f>SUM(L376:L382)</f>
        <v>0</v>
      </c>
      <c r="M383" s="96"/>
      <c r="N383" s="27">
        <f>SUM(N376:N382)</f>
        <v>0</v>
      </c>
      <c r="O383" s="29">
        <f>SUM(O376:O382)</f>
        <v>0</v>
      </c>
      <c r="P383" s="97"/>
      <c r="Q383" s="29">
        <f>SUM(Q376:Q382)</f>
        <v>0</v>
      </c>
      <c r="R383" s="97"/>
      <c r="S383" s="29">
        <f>SUM(S376:S382)</f>
        <v>0</v>
      </c>
      <c r="T383" s="27">
        <f>SUM(T376:T382)</f>
        <v>0</v>
      </c>
      <c r="U383" s="27">
        <f>SUM(U376:U382)</f>
        <v>0</v>
      </c>
      <c r="V383" s="27">
        <f>SUM(V376:V382)</f>
        <v>0</v>
      </c>
      <c r="W383" s="28">
        <f>SUM(W376:W382)</f>
        <v>0</v>
      </c>
    </row>
    <row r="384" spans="1:23" s="52" customFormat="1" ht="5.0999999999999996" customHeight="1" x14ac:dyDescent="0.25">
      <c r="A384" s="86"/>
      <c r="B384" s="86"/>
      <c r="C384" s="86"/>
      <c r="D384" s="132"/>
      <c r="E384" s="23"/>
      <c r="F384" s="87"/>
      <c r="G384" s="88"/>
      <c r="H384" s="88"/>
      <c r="I384" s="23"/>
      <c r="J384" s="24"/>
      <c r="K384" s="24"/>
      <c r="L384" s="24"/>
      <c r="M384" s="89"/>
      <c r="N384" s="24"/>
      <c r="O384" s="25"/>
      <c r="P384" s="90"/>
      <c r="Q384" s="25"/>
      <c r="R384" s="90"/>
      <c r="S384" s="25"/>
      <c r="T384" s="24"/>
      <c r="U384" s="24"/>
      <c r="V384" s="24"/>
      <c r="W384" s="26"/>
    </row>
    <row r="385" spans="1:23" x14ac:dyDescent="0.25">
      <c r="A385" s="225"/>
      <c r="B385" s="228"/>
      <c r="C385" s="232"/>
      <c r="D385" s="194"/>
      <c r="E385" s="195"/>
      <c r="F385" s="3"/>
      <c r="G385" s="4"/>
      <c r="H385" s="4"/>
      <c r="I385" s="5">
        <f>IF(H385="t",G385-F385+1,ROUND((G385-F385)/30.4,0))</f>
        <v>0</v>
      </c>
      <c r="J385" s="6"/>
      <c r="K385" s="91">
        <f t="shared" ref="K385:K391" si="328">J385/30</f>
        <v>0</v>
      </c>
      <c r="L385" s="92">
        <f>IF(H385="t",J385/30*I385,J385*I385)</f>
        <v>0</v>
      </c>
      <c r="M385" s="93">
        <v>0.26150000000000001</v>
      </c>
      <c r="N385" s="7">
        <f t="shared" ref="N385:N391" si="329">L385*M385</f>
        <v>0</v>
      </c>
      <c r="O385" s="8"/>
      <c r="P385" s="9"/>
      <c r="Q385" s="8"/>
      <c r="R385" s="9"/>
      <c r="S385" s="8"/>
      <c r="T385" s="7">
        <f t="shared" ref="T385:T391" si="330">(O385+Q385)*K385</f>
        <v>0</v>
      </c>
      <c r="U385" s="7">
        <f t="shared" ref="U385:U391" si="331">S385*K385</f>
        <v>0</v>
      </c>
      <c r="V385" s="7">
        <f t="shared" ref="V385:V391" si="332">(O385*P385)+(Q385*R385)</f>
        <v>0</v>
      </c>
      <c r="W385" s="11">
        <f t="shared" ref="W385:W391" si="333">L385+N385-T385-U385+V385</f>
        <v>0</v>
      </c>
    </row>
    <row r="386" spans="1:23" x14ac:dyDescent="0.25">
      <c r="A386" s="226"/>
      <c r="B386" s="229"/>
      <c r="C386" s="233"/>
      <c r="D386" s="194"/>
      <c r="E386" s="195"/>
      <c r="F386" s="3"/>
      <c r="G386" s="4"/>
      <c r="H386" s="4"/>
      <c r="I386" s="5">
        <f t="shared" ref="I386:I391" si="334">IF(H386="t",G386-F386+1,ROUND((G386-F386)/30.4,0))</f>
        <v>0</v>
      </c>
      <c r="J386" s="6"/>
      <c r="K386" s="91">
        <f t="shared" si="328"/>
        <v>0</v>
      </c>
      <c r="L386" s="92">
        <f t="shared" ref="L386:L391" si="335">IF(H386="t",J386/30*I386,J386*I386)</f>
        <v>0</v>
      </c>
      <c r="M386" s="93">
        <v>0.26150000000000001</v>
      </c>
      <c r="N386" s="7">
        <f t="shared" si="329"/>
        <v>0</v>
      </c>
      <c r="O386" s="8"/>
      <c r="P386" s="9"/>
      <c r="Q386" s="8"/>
      <c r="R386" s="9"/>
      <c r="S386" s="8"/>
      <c r="T386" s="7">
        <f t="shared" si="330"/>
        <v>0</v>
      </c>
      <c r="U386" s="7">
        <f t="shared" si="331"/>
        <v>0</v>
      </c>
      <c r="V386" s="7">
        <f t="shared" si="332"/>
        <v>0</v>
      </c>
      <c r="W386" s="11">
        <f t="shared" si="333"/>
        <v>0</v>
      </c>
    </row>
    <row r="387" spans="1:23" x14ac:dyDescent="0.25">
      <c r="A387" s="226"/>
      <c r="B387" s="229"/>
      <c r="C387" s="233"/>
      <c r="D387" s="194"/>
      <c r="E387" s="195"/>
      <c r="F387" s="3"/>
      <c r="G387" s="4"/>
      <c r="H387" s="4"/>
      <c r="I387" s="5">
        <f t="shared" si="334"/>
        <v>0</v>
      </c>
      <c r="J387" s="6"/>
      <c r="K387" s="91">
        <f t="shared" si="328"/>
        <v>0</v>
      </c>
      <c r="L387" s="92">
        <f t="shared" si="335"/>
        <v>0</v>
      </c>
      <c r="M387" s="93">
        <v>0.26150000000000001</v>
      </c>
      <c r="N387" s="7">
        <f t="shared" si="329"/>
        <v>0</v>
      </c>
      <c r="O387" s="8"/>
      <c r="P387" s="9"/>
      <c r="Q387" s="8"/>
      <c r="R387" s="9"/>
      <c r="S387" s="8"/>
      <c r="T387" s="7">
        <f t="shared" si="330"/>
        <v>0</v>
      </c>
      <c r="U387" s="7">
        <f t="shared" si="331"/>
        <v>0</v>
      </c>
      <c r="V387" s="7">
        <f t="shared" si="332"/>
        <v>0</v>
      </c>
      <c r="W387" s="11">
        <f t="shared" si="333"/>
        <v>0</v>
      </c>
    </row>
    <row r="388" spans="1:23" x14ac:dyDescent="0.25">
      <c r="A388" s="226"/>
      <c r="B388" s="230"/>
      <c r="C388" s="233"/>
      <c r="D388" s="194"/>
      <c r="E388" s="195"/>
      <c r="F388" s="3"/>
      <c r="G388" s="4"/>
      <c r="H388" s="4"/>
      <c r="I388" s="5">
        <f t="shared" si="334"/>
        <v>0</v>
      </c>
      <c r="J388" s="6"/>
      <c r="K388" s="91">
        <f t="shared" si="328"/>
        <v>0</v>
      </c>
      <c r="L388" s="92">
        <f t="shared" si="335"/>
        <v>0</v>
      </c>
      <c r="M388" s="93">
        <v>0.26150000000000001</v>
      </c>
      <c r="N388" s="7">
        <f t="shared" si="329"/>
        <v>0</v>
      </c>
      <c r="O388" s="8"/>
      <c r="P388" s="9"/>
      <c r="Q388" s="8"/>
      <c r="R388" s="9"/>
      <c r="S388" s="8"/>
      <c r="T388" s="7">
        <f t="shared" si="330"/>
        <v>0</v>
      </c>
      <c r="U388" s="7">
        <f t="shared" si="331"/>
        <v>0</v>
      </c>
      <c r="V388" s="7">
        <f t="shared" si="332"/>
        <v>0</v>
      </c>
      <c r="W388" s="11">
        <f t="shared" si="333"/>
        <v>0</v>
      </c>
    </row>
    <row r="389" spans="1:23" x14ac:dyDescent="0.25">
      <c r="A389" s="226"/>
      <c r="B389" s="229"/>
      <c r="C389" s="233"/>
      <c r="D389" s="194"/>
      <c r="E389" s="195"/>
      <c r="F389" s="3"/>
      <c r="G389" s="4"/>
      <c r="H389" s="2"/>
      <c r="I389" s="5">
        <f t="shared" si="334"/>
        <v>0</v>
      </c>
      <c r="J389" s="6"/>
      <c r="K389" s="91">
        <f t="shared" si="328"/>
        <v>0</v>
      </c>
      <c r="L389" s="92">
        <f t="shared" si="335"/>
        <v>0</v>
      </c>
      <c r="M389" s="93">
        <v>0.26150000000000001</v>
      </c>
      <c r="N389" s="7">
        <f t="shared" si="329"/>
        <v>0</v>
      </c>
      <c r="O389" s="8"/>
      <c r="P389" s="9"/>
      <c r="Q389" s="8"/>
      <c r="R389" s="9"/>
      <c r="S389" s="8"/>
      <c r="T389" s="7">
        <f t="shared" si="330"/>
        <v>0</v>
      </c>
      <c r="U389" s="7">
        <f t="shared" si="331"/>
        <v>0</v>
      </c>
      <c r="V389" s="7">
        <f t="shared" si="332"/>
        <v>0</v>
      </c>
      <c r="W389" s="11">
        <f t="shared" si="333"/>
        <v>0</v>
      </c>
    </row>
    <row r="390" spans="1:23" x14ac:dyDescent="0.25">
      <c r="A390" s="226"/>
      <c r="B390" s="229"/>
      <c r="C390" s="233"/>
      <c r="D390" s="194"/>
      <c r="E390" s="195"/>
      <c r="F390" s="3"/>
      <c r="G390" s="4"/>
      <c r="H390" s="2"/>
      <c r="I390" s="5">
        <f t="shared" si="334"/>
        <v>0</v>
      </c>
      <c r="J390" s="6"/>
      <c r="K390" s="91">
        <f t="shared" si="328"/>
        <v>0</v>
      </c>
      <c r="L390" s="92">
        <f t="shared" si="335"/>
        <v>0</v>
      </c>
      <c r="M390" s="93">
        <v>0.26150000000000001</v>
      </c>
      <c r="N390" s="7">
        <f t="shared" si="329"/>
        <v>0</v>
      </c>
      <c r="O390" s="8"/>
      <c r="P390" s="9"/>
      <c r="Q390" s="8"/>
      <c r="R390" s="9"/>
      <c r="S390" s="8"/>
      <c r="T390" s="7">
        <f t="shared" si="330"/>
        <v>0</v>
      </c>
      <c r="U390" s="7">
        <f t="shared" si="331"/>
        <v>0</v>
      </c>
      <c r="V390" s="7">
        <f t="shared" si="332"/>
        <v>0</v>
      </c>
      <c r="W390" s="11">
        <f t="shared" si="333"/>
        <v>0</v>
      </c>
    </row>
    <row r="391" spans="1:23" x14ac:dyDescent="0.25">
      <c r="A391" s="227"/>
      <c r="B391" s="231"/>
      <c r="C391" s="234"/>
      <c r="D391" s="194"/>
      <c r="E391" s="195"/>
      <c r="F391" s="3"/>
      <c r="G391" s="4"/>
      <c r="H391" s="2"/>
      <c r="I391" s="5">
        <f t="shared" si="334"/>
        <v>0</v>
      </c>
      <c r="J391" s="6"/>
      <c r="K391" s="91">
        <f t="shared" si="328"/>
        <v>0</v>
      </c>
      <c r="L391" s="92">
        <f t="shared" si="335"/>
        <v>0</v>
      </c>
      <c r="M391" s="93">
        <v>0.26150000000000001</v>
      </c>
      <c r="N391" s="7">
        <f t="shared" si="329"/>
        <v>0</v>
      </c>
      <c r="O391" s="8"/>
      <c r="P391" s="9"/>
      <c r="Q391" s="8"/>
      <c r="R391" s="9"/>
      <c r="S391" s="8"/>
      <c r="T391" s="7">
        <f t="shared" si="330"/>
        <v>0</v>
      </c>
      <c r="U391" s="7">
        <f t="shared" si="331"/>
        <v>0</v>
      </c>
      <c r="V391" s="7">
        <f t="shared" si="332"/>
        <v>0</v>
      </c>
      <c r="W391" s="11">
        <f t="shared" si="333"/>
        <v>0</v>
      </c>
    </row>
    <row r="392" spans="1:23" s="98" customFormat="1" x14ac:dyDescent="0.25">
      <c r="A392" s="235" t="s">
        <v>114</v>
      </c>
      <c r="B392" s="236"/>
      <c r="C392" s="236"/>
      <c r="D392" s="237"/>
      <c r="E392" s="236"/>
      <c r="F392" s="236"/>
      <c r="G392" s="236"/>
      <c r="H392" s="236"/>
      <c r="I392" s="236"/>
      <c r="J392" s="236"/>
      <c r="K392" s="238"/>
      <c r="L392" s="95">
        <f>SUM(L385:L391)</f>
        <v>0</v>
      </c>
      <c r="M392" s="96"/>
      <c r="N392" s="27">
        <f>SUM(N385:N391)</f>
        <v>0</v>
      </c>
      <c r="O392" s="29">
        <f>SUM(O385:O391)</f>
        <v>0</v>
      </c>
      <c r="P392" s="97"/>
      <c r="Q392" s="29">
        <f>SUM(Q385:Q391)</f>
        <v>0</v>
      </c>
      <c r="R392" s="97"/>
      <c r="S392" s="29">
        <f>SUM(S385:S391)</f>
        <v>0</v>
      </c>
      <c r="T392" s="27">
        <f>SUM(T385:T391)</f>
        <v>0</v>
      </c>
      <c r="U392" s="27">
        <f>SUM(U385:U391)</f>
        <v>0</v>
      </c>
      <c r="V392" s="27">
        <f>SUM(V385:V391)</f>
        <v>0</v>
      </c>
      <c r="W392" s="28">
        <f>SUM(W385:W391)</f>
        <v>0</v>
      </c>
    </row>
    <row r="393" spans="1:23" s="52" customFormat="1" ht="5.0999999999999996" customHeight="1" x14ac:dyDescent="0.25">
      <c r="A393" s="86"/>
      <c r="B393" s="86"/>
      <c r="C393" s="86"/>
      <c r="D393" s="132"/>
      <c r="E393" s="23"/>
      <c r="F393" s="87"/>
      <c r="G393" s="88"/>
      <c r="H393" s="88"/>
      <c r="I393" s="23"/>
      <c r="J393" s="24"/>
      <c r="K393" s="24"/>
      <c r="L393" s="24"/>
      <c r="M393" s="89"/>
      <c r="N393" s="24"/>
      <c r="O393" s="25"/>
      <c r="P393" s="90"/>
      <c r="Q393" s="25"/>
      <c r="R393" s="90"/>
      <c r="S393" s="25"/>
      <c r="T393" s="24"/>
      <c r="U393" s="24"/>
      <c r="V393" s="24"/>
      <c r="W393" s="26"/>
    </row>
    <row r="394" spans="1:23" x14ac:dyDescent="0.25">
      <c r="A394" s="225"/>
      <c r="B394" s="228"/>
      <c r="C394" s="232"/>
      <c r="D394" s="194"/>
      <c r="E394" s="195"/>
      <c r="F394" s="3"/>
      <c r="G394" s="4"/>
      <c r="H394" s="4"/>
      <c r="I394" s="5">
        <f>IF(H394="t",G394-F394+1,ROUND((G394-F394)/30.4,0))</f>
        <v>0</v>
      </c>
      <c r="J394" s="6"/>
      <c r="K394" s="91">
        <f t="shared" ref="K394:K400" si="336">J394/30</f>
        <v>0</v>
      </c>
      <c r="L394" s="92">
        <f>IF(H394="t",J394/30*I394,J394*I394)</f>
        <v>0</v>
      </c>
      <c r="M394" s="93">
        <v>0.26150000000000001</v>
      </c>
      <c r="N394" s="7">
        <f t="shared" ref="N394:N400" si="337">L394*M394</f>
        <v>0</v>
      </c>
      <c r="O394" s="8"/>
      <c r="P394" s="9"/>
      <c r="Q394" s="8"/>
      <c r="R394" s="9"/>
      <c r="S394" s="8"/>
      <c r="T394" s="7">
        <f t="shared" ref="T394:T400" si="338">(O394+Q394)*K394</f>
        <v>0</v>
      </c>
      <c r="U394" s="7">
        <f t="shared" ref="U394:U400" si="339">S394*K394</f>
        <v>0</v>
      </c>
      <c r="V394" s="7">
        <f t="shared" ref="V394:V400" si="340">(O394*P394)+(Q394*R394)</f>
        <v>0</v>
      </c>
      <c r="W394" s="11">
        <f t="shared" ref="W394:W400" si="341">L394+N394-T394-U394+V394</f>
        <v>0</v>
      </c>
    </row>
    <row r="395" spans="1:23" x14ac:dyDescent="0.25">
      <c r="A395" s="226"/>
      <c r="B395" s="229"/>
      <c r="C395" s="233"/>
      <c r="D395" s="194"/>
      <c r="E395" s="195"/>
      <c r="F395" s="3"/>
      <c r="G395" s="4"/>
      <c r="H395" s="4"/>
      <c r="I395" s="5">
        <f t="shared" ref="I395:I400" si="342">IF(H395="t",G395-F395+1,ROUND((G395-F395)/30.4,0))</f>
        <v>0</v>
      </c>
      <c r="J395" s="6"/>
      <c r="K395" s="91">
        <f t="shared" si="336"/>
        <v>0</v>
      </c>
      <c r="L395" s="92">
        <f t="shared" ref="L395:L400" si="343">IF(H395="t",J395/30*I395,J395*I395)</f>
        <v>0</v>
      </c>
      <c r="M395" s="93">
        <v>0.26150000000000001</v>
      </c>
      <c r="N395" s="7">
        <f t="shared" si="337"/>
        <v>0</v>
      </c>
      <c r="O395" s="8"/>
      <c r="P395" s="9"/>
      <c r="Q395" s="8"/>
      <c r="R395" s="9"/>
      <c r="S395" s="8"/>
      <c r="T395" s="7">
        <f t="shared" si="338"/>
        <v>0</v>
      </c>
      <c r="U395" s="7">
        <f t="shared" si="339"/>
        <v>0</v>
      </c>
      <c r="V395" s="7">
        <f t="shared" si="340"/>
        <v>0</v>
      </c>
      <c r="W395" s="11">
        <f t="shared" si="341"/>
        <v>0</v>
      </c>
    </row>
    <row r="396" spans="1:23" x14ac:dyDescent="0.25">
      <c r="A396" s="226"/>
      <c r="B396" s="229"/>
      <c r="C396" s="233"/>
      <c r="D396" s="194"/>
      <c r="E396" s="195"/>
      <c r="F396" s="3"/>
      <c r="G396" s="4"/>
      <c r="H396" s="4"/>
      <c r="I396" s="5">
        <f t="shared" si="342"/>
        <v>0</v>
      </c>
      <c r="J396" s="6"/>
      <c r="K396" s="91">
        <f t="shared" si="336"/>
        <v>0</v>
      </c>
      <c r="L396" s="92">
        <f t="shared" si="343"/>
        <v>0</v>
      </c>
      <c r="M396" s="93">
        <v>0.26150000000000001</v>
      </c>
      <c r="N396" s="7">
        <f t="shared" si="337"/>
        <v>0</v>
      </c>
      <c r="O396" s="8"/>
      <c r="P396" s="9"/>
      <c r="Q396" s="8"/>
      <c r="R396" s="9"/>
      <c r="S396" s="8"/>
      <c r="T396" s="7">
        <f t="shared" si="338"/>
        <v>0</v>
      </c>
      <c r="U396" s="7">
        <f t="shared" si="339"/>
        <v>0</v>
      </c>
      <c r="V396" s="7">
        <f t="shared" si="340"/>
        <v>0</v>
      </c>
      <c r="W396" s="11">
        <f t="shared" si="341"/>
        <v>0</v>
      </c>
    </row>
    <row r="397" spans="1:23" x14ac:dyDescent="0.25">
      <c r="A397" s="226"/>
      <c r="B397" s="230"/>
      <c r="C397" s="233"/>
      <c r="D397" s="194"/>
      <c r="E397" s="195"/>
      <c r="F397" s="3"/>
      <c r="G397" s="4"/>
      <c r="H397" s="4"/>
      <c r="I397" s="5">
        <f t="shared" si="342"/>
        <v>0</v>
      </c>
      <c r="J397" s="6"/>
      <c r="K397" s="91">
        <f t="shared" si="336"/>
        <v>0</v>
      </c>
      <c r="L397" s="92">
        <f t="shared" si="343"/>
        <v>0</v>
      </c>
      <c r="M397" s="93">
        <v>0.26150000000000001</v>
      </c>
      <c r="N397" s="7">
        <f t="shared" si="337"/>
        <v>0</v>
      </c>
      <c r="O397" s="8"/>
      <c r="P397" s="9"/>
      <c r="Q397" s="8"/>
      <c r="R397" s="9"/>
      <c r="S397" s="8"/>
      <c r="T397" s="7">
        <f t="shared" si="338"/>
        <v>0</v>
      </c>
      <c r="U397" s="7">
        <f t="shared" si="339"/>
        <v>0</v>
      </c>
      <c r="V397" s="7">
        <f t="shared" si="340"/>
        <v>0</v>
      </c>
      <c r="W397" s="11">
        <f t="shared" si="341"/>
        <v>0</v>
      </c>
    </row>
    <row r="398" spans="1:23" x14ac:dyDescent="0.25">
      <c r="A398" s="226"/>
      <c r="B398" s="229"/>
      <c r="C398" s="233"/>
      <c r="D398" s="194"/>
      <c r="E398" s="195"/>
      <c r="F398" s="3"/>
      <c r="G398" s="4"/>
      <c r="H398" s="2"/>
      <c r="I398" s="5">
        <f t="shared" si="342"/>
        <v>0</v>
      </c>
      <c r="J398" s="6"/>
      <c r="K398" s="91">
        <f t="shared" si="336"/>
        <v>0</v>
      </c>
      <c r="L398" s="92">
        <f t="shared" si="343"/>
        <v>0</v>
      </c>
      <c r="M398" s="93">
        <v>0.26150000000000001</v>
      </c>
      <c r="N398" s="7">
        <f t="shared" si="337"/>
        <v>0</v>
      </c>
      <c r="O398" s="8"/>
      <c r="P398" s="9"/>
      <c r="Q398" s="8"/>
      <c r="R398" s="9"/>
      <c r="S398" s="8"/>
      <c r="T398" s="7">
        <f t="shared" si="338"/>
        <v>0</v>
      </c>
      <c r="U398" s="7">
        <f t="shared" si="339"/>
        <v>0</v>
      </c>
      <c r="V398" s="7">
        <f t="shared" si="340"/>
        <v>0</v>
      </c>
      <c r="W398" s="11">
        <f t="shared" si="341"/>
        <v>0</v>
      </c>
    </row>
    <row r="399" spans="1:23" x14ac:dyDescent="0.25">
      <c r="A399" s="226"/>
      <c r="B399" s="229"/>
      <c r="C399" s="233"/>
      <c r="D399" s="194"/>
      <c r="E399" s="195"/>
      <c r="F399" s="3"/>
      <c r="G399" s="4"/>
      <c r="H399" s="2"/>
      <c r="I399" s="5">
        <f t="shared" si="342"/>
        <v>0</v>
      </c>
      <c r="J399" s="6"/>
      <c r="K399" s="91">
        <f t="shared" si="336"/>
        <v>0</v>
      </c>
      <c r="L399" s="92">
        <f t="shared" si="343"/>
        <v>0</v>
      </c>
      <c r="M399" s="93">
        <v>0.26150000000000001</v>
      </c>
      <c r="N399" s="7">
        <f t="shared" si="337"/>
        <v>0</v>
      </c>
      <c r="O399" s="8"/>
      <c r="P399" s="9"/>
      <c r="Q399" s="8"/>
      <c r="R399" s="9"/>
      <c r="S399" s="8"/>
      <c r="T399" s="7">
        <f t="shared" si="338"/>
        <v>0</v>
      </c>
      <c r="U399" s="7">
        <f t="shared" si="339"/>
        <v>0</v>
      </c>
      <c r="V399" s="7">
        <f t="shared" si="340"/>
        <v>0</v>
      </c>
      <c r="W399" s="11">
        <f t="shared" si="341"/>
        <v>0</v>
      </c>
    </row>
    <row r="400" spans="1:23" x14ac:dyDescent="0.25">
      <c r="A400" s="227"/>
      <c r="B400" s="231"/>
      <c r="C400" s="234"/>
      <c r="D400" s="194"/>
      <c r="E400" s="195"/>
      <c r="F400" s="3"/>
      <c r="G400" s="4"/>
      <c r="H400" s="2"/>
      <c r="I400" s="5">
        <f t="shared" si="342"/>
        <v>0</v>
      </c>
      <c r="J400" s="6"/>
      <c r="K400" s="91">
        <f t="shared" si="336"/>
        <v>0</v>
      </c>
      <c r="L400" s="92">
        <f t="shared" si="343"/>
        <v>0</v>
      </c>
      <c r="M400" s="93">
        <v>0.26150000000000001</v>
      </c>
      <c r="N400" s="7">
        <f t="shared" si="337"/>
        <v>0</v>
      </c>
      <c r="O400" s="8"/>
      <c r="P400" s="9"/>
      <c r="Q400" s="8"/>
      <c r="R400" s="9"/>
      <c r="S400" s="8"/>
      <c r="T400" s="7">
        <f t="shared" si="338"/>
        <v>0</v>
      </c>
      <c r="U400" s="7">
        <f t="shared" si="339"/>
        <v>0</v>
      </c>
      <c r="V400" s="7">
        <f t="shared" si="340"/>
        <v>0</v>
      </c>
      <c r="W400" s="11">
        <f t="shared" si="341"/>
        <v>0</v>
      </c>
    </row>
    <row r="401" spans="1:23" s="98" customFormat="1" x14ac:dyDescent="0.25">
      <c r="A401" s="235" t="s">
        <v>114</v>
      </c>
      <c r="B401" s="236"/>
      <c r="C401" s="236"/>
      <c r="D401" s="237"/>
      <c r="E401" s="236"/>
      <c r="F401" s="236"/>
      <c r="G401" s="236"/>
      <c r="H401" s="236"/>
      <c r="I401" s="236"/>
      <c r="J401" s="236"/>
      <c r="K401" s="238"/>
      <c r="L401" s="95">
        <f>SUM(L394:L400)</f>
        <v>0</v>
      </c>
      <c r="M401" s="96"/>
      <c r="N401" s="27">
        <f>SUM(N394:N400)</f>
        <v>0</v>
      </c>
      <c r="O401" s="29">
        <f>SUM(O394:O400)</f>
        <v>0</v>
      </c>
      <c r="P401" s="97"/>
      <c r="Q401" s="29">
        <f>SUM(Q394:Q400)</f>
        <v>0</v>
      </c>
      <c r="R401" s="97"/>
      <c r="S401" s="29">
        <f>SUM(S394:S400)</f>
        <v>0</v>
      </c>
      <c r="T401" s="27">
        <f>SUM(T394:T400)</f>
        <v>0</v>
      </c>
      <c r="U401" s="27">
        <f>SUM(U394:U400)</f>
        <v>0</v>
      </c>
      <c r="V401" s="27">
        <f>SUM(V394:V400)</f>
        <v>0</v>
      </c>
      <c r="W401" s="28">
        <f>SUM(W394:W400)</f>
        <v>0</v>
      </c>
    </row>
    <row r="402" spans="1:23" s="52" customFormat="1" ht="5.0999999999999996" customHeight="1" x14ac:dyDescent="0.25">
      <c r="A402" s="86"/>
      <c r="B402" s="86"/>
      <c r="C402" s="86"/>
      <c r="D402" s="132"/>
      <c r="E402" s="23"/>
      <c r="F402" s="87"/>
      <c r="G402" s="88"/>
      <c r="H402" s="88"/>
      <c r="I402" s="23"/>
      <c r="J402" s="24"/>
      <c r="K402" s="24"/>
      <c r="L402" s="24"/>
      <c r="M402" s="89"/>
      <c r="N402" s="24"/>
      <c r="O402" s="25"/>
      <c r="P402" s="90"/>
      <c r="Q402" s="25"/>
      <c r="R402" s="90"/>
      <c r="S402" s="25"/>
      <c r="T402" s="24"/>
      <c r="U402" s="24"/>
      <c r="V402" s="24"/>
      <c r="W402" s="26"/>
    </row>
    <row r="403" spans="1:23" x14ac:dyDescent="0.25">
      <c r="A403" s="225"/>
      <c r="B403" s="228"/>
      <c r="C403" s="232"/>
      <c r="D403" s="194"/>
      <c r="E403" s="195"/>
      <c r="F403" s="3"/>
      <c r="G403" s="4"/>
      <c r="H403" s="4"/>
      <c r="I403" s="5">
        <f>IF(H403="t",G403-F403+1,ROUND((G403-F403)/30.4,0))</f>
        <v>0</v>
      </c>
      <c r="J403" s="6"/>
      <c r="K403" s="91">
        <f t="shared" ref="K403:K409" si="344">J403/30</f>
        <v>0</v>
      </c>
      <c r="L403" s="92">
        <f>IF(H403="t",J403/30*I403,J403*I403)</f>
        <v>0</v>
      </c>
      <c r="M403" s="93">
        <v>0.26150000000000001</v>
      </c>
      <c r="N403" s="7">
        <f t="shared" ref="N403:N409" si="345">L403*M403</f>
        <v>0</v>
      </c>
      <c r="O403" s="8"/>
      <c r="P403" s="9"/>
      <c r="Q403" s="8"/>
      <c r="R403" s="9"/>
      <c r="S403" s="8"/>
      <c r="T403" s="7">
        <f t="shared" ref="T403:T409" si="346">(O403+Q403)*K403</f>
        <v>0</v>
      </c>
      <c r="U403" s="7">
        <f t="shared" ref="U403:U409" si="347">S403*K403</f>
        <v>0</v>
      </c>
      <c r="V403" s="7">
        <f t="shared" ref="V403:V409" si="348">(O403*P403)+(Q403*R403)</f>
        <v>0</v>
      </c>
      <c r="W403" s="11">
        <f t="shared" ref="W403:W409" si="349">L403+N403-T403-U403+V403</f>
        <v>0</v>
      </c>
    </row>
    <row r="404" spans="1:23" x14ac:dyDescent="0.25">
      <c r="A404" s="226"/>
      <c r="B404" s="229"/>
      <c r="C404" s="233"/>
      <c r="D404" s="194"/>
      <c r="E404" s="195"/>
      <c r="F404" s="3"/>
      <c r="G404" s="4"/>
      <c r="H404" s="4"/>
      <c r="I404" s="5">
        <f t="shared" ref="I404:I409" si="350">IF(H404="t",G404-F404+1,ROUND((G404-F404)/30.4,0))</f>
        <v>0</v>
      </c>
      <c r="J404" s="6"/>
      <c r="K404" s="91">
        <f t="shared" si="344"/>
        <v>0</v>
      </c>
      <c r="L404" s="92">
        <f t="shared" ref="L404:L409" si="351">IF(H404="t",J404/30*I404,J404*I404)</f>
        <v>0</v>
      </c>
      <c r="M404" s="93">
        <v>0.26150000000000001</v>
      </c>
      <c r="N404" s="7">
        <f t="shared" si="345"/>
        <v>0</v>
      </c>
      <c r="O404" s="8"/>
      <c r="P404" s="9"/>
      <c r="Q404" s="8"/>
      <c r="R404" s="9"/>
      <c r="S404" s="8"/>
      <c r="T404" s="7">
        <f t="shared" si="346"/>
        <v>0</v>
      </c>
      <c r="U404" s="7">
        <f t="shared" si="347"/>
        <v>0</v>
      </c>
      <c r="V404" s="7">
        <f t="shared" si="348"/>
        <v>0</v>
      </c>
      <c r="W404" s="11">
        <f t="shared" si="349"/>
        <v>0</v>
      </c>
    </row>
    <row r="405" spans="1:23" x14ac:dyDescent="0.25">
      <c r="A405" s="226"/>
      <c r="B405" s="229"/>
      <c r="C405" s="233"/>
      <c r="D405" s="194"/>
      <c r="E405" s="195"/>
      <c r="F405" s="3"/>
      <c r="G405" s="4"/>
      <c r="H405" s="4"/>
      <c r="I405" s="5">
        <f t="shared" si="350"/>
        <v>0</v>
      </c>
      <c r="J405" s="6"/>
      <c r="K405" s="91">
        <f t="shared" si="344"/>
        <v>0</v>
      </c>
      <c r="L405" s="92">
        <f t="shared" si="351"/>
        <v>0</v>
      </c>
      <c r="M405" s="93">
        <v>0.26150000000000001</v>
      </c>
      <c r="N405" s="7">
        <f t="shared" si="345"/>
        <v>0</v>
      </c>
      <c r="O405" s="8"/>
      <c r="P405" s="9"/>
      <c r="Q405" s="8"/>
      <c r="R405" s="9"/>
      <c r="S405" s="8"/>
      <c r="T405" s="7">
        <f t="shared" si="346"/>
        <v>0</v>
      </c>
      <c r="U405" s="7">
        <f t="shared" si="347"/>
        <v>0</v>
      </c>
      <c r="V405" s="7">
        <f t="shared" si="348"/>
        <v>0</v>
      </c>
      <c r="W405" s="11">
        <f t="shared" si="349"/>
        <v>0</v>
      </c>
    </row>
    <row r="406" spans="1:23" x14ac:dyDescent="0.25">
      <c r="A406" s="226"/>
      <c r="B406" s="230"/>
      <c r="C406" s="233"/>
      <c r="D406" s="194"/>
      <c r="E406" s="195"/>
      <c r="F406" s="3"/>
      <c r="G406" s="4"/>
      <c r="H406" s="4"/>
      <c r="I406" s="5">
        <f t="shared" si="350"/>
        <v>0</v>
      </c>
      <c r="J406" s="6"/>
      <c r="K406" s="91">
        <f t="shared" si="344"/>
        <v>0</v>
      </c>
      <c r="L406" s="92">
        <f t="shared" si="351"/>
        <v>0</v>
      </c>
      <c r="M406" s="93">
        <v>0.26150000000000001</v>
      </c>
      <c r="N406" s="7">
        <f t="shared" si="345"/>
        <v>0</v>
      </c>
      <c r="O406" s="8"/>
      <c r="P406" s="9"/>
      <c r="Q406" s="8"/>
      <c r="R406" s="9"/>
      <c r="S406" s="8"/>
      <c r="T406" s="7">
        <f t="shared" si="346"/>
        <v>0</v>
      </c>
      <c r="U406" s="7">
        <f t="shared" si="347"/>
        <v>0</v>
      </c>
      <c r="V406" s="7">
        <f t="shared" si="348"/>
        <v>0</v>
      </c>
      <c r="W406" s="11">
        <f t="shared" si="349"/>
        <v>0</v>
      </c>
    </row>
    <row r="407" spans="1:23" x14ac:dyDescent="0.25">
      <c r="A407" s="226"/>
      <c r="B407" s="229"/>
      <c r="C407" s="233"/>
      <c r="D407" s="194"/>
      <c r="E407" s="195"/>
      <c r="F407" s="3"/>
      <c r="G407" s="4"/>
      <c r="H407" s="2"/>
      <c r="I407" s="5">
        <f t="shared" si="350"/>
        <v>0</v>
      </c>
      <c r="J407" s="6"/>
      <c r="K407" s="91">
        <f t="shared" si="344"/>
        <v>0</v>
      </c>
      <c r="L407" s="92">
        <f t="shared" si="351"/>
        <v>0</v>
      </c>
      <c r="M407" s="93">
        <v>0.26150000000000001</v>
      </c>
      <c r="N407" s="7">
        <f t="shared" si="345"/>
        <v>0</v>
      </c>
      <c r="O407" s="8"/>
      <c r="P407" s="9"/>
      <c r="Q407" s="8"/>
      <c r="R407" s="9"/>
      <c r="S407" s="8"/>
      <c r="T407" s="7">
        <f t="shared" si="346"/>
        <v>0</v>
      </c>
      <c r="U407" s="7">
        <f t="shared" si="347"/>
        <v>0</v>
      </c>
      <c r="V407" s="7">
        <f t="shared" si="348"/>
        <v>0</v>
      </c>
      <c r="W407" s="11">
        <f t="shared" si="349"/>
        <v>0</v>
      </c>
    </row>
    <row r="408" spans="1:23" x14ac:dyDescent="0.25">
      <c r="A408" s="226"/>
      <c r="B408" s="229"/>
      <c r="C408" s="233"/>
      <c r="D408" s="194"/>
      <c r="E408" s="195"/>
      <c r="F408" s="3"/>
      <c r="G408" s="4"/>
      <c r="H408" s="2"/>
      <c r="I408" s="5">
        <f t="shared" si="350"/>
        <v>0</v>
      </c>
      <c r="J408" s="6"/>
      <c r="K408" s="91">
        <f t="shared" si="344"/>
        <v>0</v>
      </c>
      <c r="L408" s="92">
        <f t="shared" si="351"/>
        <v>0</v>
      </c>
      <c r="M408" s="93">
        <v>0.26150000000000001</v>
      </c>
      <c r="N408" s="7">
        <f t="shared" si="345"/>
        <v>0</v>
      </c>
      <c r="O408" s="8"/>
      <c r="P408" s="9"/>
      <c r="Q408" s="8"/>
      <c r="R408" s="9"/>
      <c r="S408" s="8"/>
      <c r="T408" s="7">
        <f t="shared" si="346"/>
        <v>0</v>
      </c>
      <c r="U408" s="7">
        <f t="shared" si="347"/>
        <v>0</v>
      </c>
      <c r="V408" s="7">
        <f t="shared" si="348"/>
        <v>0</v>
      </c>
      <c r="W408" s="11">
        <f t="shared" si="349"/>
        <v>0</v>
      </c>
    </row>
    <row r="409" spans="1:23" x14ac:dyDescent="0.25">
      <c r="A409" s="227"/>
      <c r="B409" s="231"/>
      <c r="C409" s="234"/>
      <c r="D409" s="194"/>
      <c r="E409" s="195"/>
      <c r="F409" s="3"/>
      <c r="G409" s="4"/>
      <c r="H409" s="2"/>
      <c r="I409" s="5">
        <f t="shared" si="350"/>
        <v>0</v>
      </c>
      <c r="J409" s="6"/>
      <c r="K409" s="91">
        <f t="shared" si="344"/>
        <v>0</v>
      </c>
      <c r="L409" s="92">
        <f t="shared" si="351"/>
        <v>0</v>
      </c>
      <c r="M409" s="93">
        <v>0.26150000000000001</v>
      </c>
      <c r="N409" s="7">
        <f t="shared" si="345"/>
        <v>0</v>
      </c>
      <c r="O409" s="8"/>
      <c r="P409" s="9"/>
      <c r="Q409" s="8"/>
      <c r="R409" s="9"/>
      <c r="S409" s="8"/>
      <c r="T409" s="7">
        <f t="shared" si="346"/>
        <v>0</v>
      </c>
      <c r="U409" s="7">
        <f t="shared" si="347"/>
        <v>0</v>
      </c>
      <c r="V409" s="7">
        <f t="shared" si="348"/>
        <v>0</v>
      </c>
      <c r="W409" s="11">
        <f t="shared" si="349"/>
        <v>0</v>
      </c>
    </row>
    <row r="410" spans="1:23" s="98" customFormat="1" x14ac:dyDescent="0.25">
      <c r="A410" s="235" t="s">
        <v>114</v>
      </c>
      <c r="B410" s="236"/>
      <c r="C410" s="236"/>
      <c r="D410" s="237"/>
      <c r="E410" s="236"/>
      <c r="F410" s="236"/>
      <c r="G410" s="236"/>
      <c r="H410" s="236"/>
      <c r="I410" s="236"/>
      <c r="J410" s="236"/>
      <c r="K410" s="238"/>
      <c r="L410" s="95">
        <f>SUM(L403:L409)</f>
        <v>0</v>
      </c>
      <c r="M410" s="96"/>
      <c r="N410" s="27">
        <f>SUM(N403:N409)</f>
        <v>0</v>
      </c>
      <c r="O410" s="29">
        <f>SUM(O403:O409)</f>
        <v>0</v>
      </c>
      <c r="P410" s="97"/>
      <c r="Q410" s="29">
        <f>SUM(Q403:Q409)</f>
        <v>0</v>
      </c>
      <c r="R410" s="97"/>
      <c r="S410" s="29">
        <f>SUM(S403:S409)</f>
        <v>0</v>
      </c>
      <c r="T410" s="27">
        <f>SUM(T403:T409)</f>
        <v>0</v>
      </c>
      <c r="U410" s="27">
        <f>SUM(U403:U409)</f>
        <v>0</v>
      </c>
      <c r="V410" s="27">
        <f>SUM(V403:V409)</f>
        <v>0</v>
      </c>
      <c r="W410" s="28">
        <f>SUM(W403:W409)</f>
        <v>0</v>
      </c>
    </row>
    <row r="411" spans="1:23" s="52" customFormat="1" ht="5.0999999999999996" customHeight="1" x14ac:dyDescent="0.25">
      <c r="A411" s="86"/>
      <c r="B411" s="86"/>
      <c r="C411" s="86"/>
      <c r="D411" s="132"/>
      <c r="E411" s="23"/>
      <c r="F411" s="87"/>
      <c r="G411" s="88"/>
      <c r="H411" s="88"/>
      <c r="I411" s="23"/>
      <c r="J411" s="24"/>
      <c r="K411" s="24"/>
      <c r="L411" s="24"/>
      <c r="M411" s="89"/>
      <c r="N411" s="24"/>
      <c r="O411" s="25"/>
      <c r="P411" s="90"/>
      <c r="Q411" s="25"/>
      <c r="R411" s="90"/>
      <c r="S411" s="25"/>
      <c r="T411" s="24"/>
      <c r="U411" s="24"/>
      <c r="V411" s="24"/>
      <c r="W411" s="26"/>
    </row>
    <row r="412" spans="1:23" x14ac:dyDescent="0.25">
      <c r="A412" s="225"/>
      <c r="B412" s="228"/>
      <c r="C412" s="232"/>
      <c r="D412" s="194"/>
      <c r="E412" s="195"/>
      <c r="F412" s="3"/>
      <c r="G412" s="4"/>
      <c r="H412" s="4"/>
      <c r="I412" s="5">
        <f>IF(H412="t",G412-F412+1,ROUND((G412-F412)/30.4,0))</f>
        <v>0</v>
      </c>
      <c r="J412" s="6"/>
      <c r="K412" s="91">
        <f t="shared" ref="K412:K418" si="352">J412/30</f>
        <v>0</v>
      </c>
      <c r="L412" s="92">
        <f>IF(H412="t",J412/30*I412,J412*I412)</f>
        <v>0</v>
      </c>
      <c r="M412" s="93">
        <v>0.26150000000000001</v>
      </c>
      <c r="N412" s="7">
        <f t="shared" ref="N412:N418" si="353">L412*M412</f>
        <v>0</v>
      </c>
      <c r="O412" s="8"/>
      <c r="P412" s="9"/>
      <c r="Q412" s="8"/>
      <c r="R412" s="9"/>
      <c r="S412" s="8"/>
      <c r="T412" s="7">
        <f t="shared" ref="T412:T418" si="354">(O412+Q412)*K412</f>
        <v>0</v>
      </c>
      <c r="U412" s="7">
        <f t="shared" ref="U412:U418" si="355">S412*K412</f>
        <v>0</v>
      </c>
      <c r="V412" s="7">
        <f t="shared" ref="V412:V418" si="356">(O412*P412)+(Q412*R412)</f>
        <v>0</v>
      </c>
      <c r="W412" s="11">
        <f t="shared" ref="W412:W418" si="357">L412+N412-T412-U412+V412</f>
        <v>0</v>
      </c>
    </row>
    <row r="413" spans="1:23" x14ac:dyDescent="0.25">
      <c r="A413" s="226"/>
      <c r="B413" s="229"/>
      <c r="C413" s="233"/>
      <c r="D413" s="194"/>
      <c r="E413" s="195"/>
      <c r="F413" s="3"/>
      <c r="G413" s="4"/>
      <c r="H413" s="4"/>
      <c r="I413" s="5">
        <f t="shared" ref="I413:I418" si="358">IF(H413="t",G413-F413+1,ROUND((G413-F413)/30.4,0))</f>
        <v>0</v>
      </c>
      <c r="J413" s="6"/>
      <c r="K413" s="91">
        <f t="shared" si="352"/>
        <v>0</v>
      </c>
      <c r="L413" s="92">
        <f t="shared" ref="L413:L418" si="359">IF(H413="t",J413/30*I413,J413*I413)</f>
        <v>0</v>
      </c>
      <c r="M413" s="93">
        <v>0.26150000000000001</v>
      </c>
      <c r="N413" s="7">
        <f t="shared" si="353"/>
        <v>0</v>
      </c>
      <c r="O413" s="8"/>
      <c r="P413" s="9"/>
      <c r="Q413" s="8"/>
      <c r="R413" s="9"/>
      <c r="S413" s="8"/>
      <c r="T413" s="7">
        <f t="shared" si="354"/>
        <v>0</v>
      </c>
      <c r="U413" s="7">
        <f t="shared" si="355"/>
        <v>0</v>
      </c>
      <c r="V413" s="7">
        <f t="shared" si="356"/>
        <v>0</v>
      </c>
      <c r="W413" s="11">
        <f t="shared" si="357"/>
        <v>0</v>
      </c>
    </row>
    <row r="414" spans="1:23" x14ac:dyDescent="0.25">
      <c r="A414" s="226"/>
      <c r="B414" s="229"/>
      <c r="C414" s="233"/>
      <c r="D414" s="194"/>
      <c r="E414" s="195"/>
      <c r="F414" s="3"/>
      <c r="G414" s="4"/>
      <c r="H414" s="4"/>
      <c r="I414" s="5">
        <f t="shared" si="358"/>
        <v>0</v>
      </c>
      <c r="J414" s="6"/>
      <c r="K414" s="91">
        <f t="shared" si="352"/>
        <v>0</v>
      </c>
      <c r="L414" s="92">
        <f t="shared" si="359"/>
        <v>0</v>
      </c>
      <c r="M414" s="93">
        <v>0.26150000000000001</v>
      </c>
      <c r="N414" s="7">
        <f t="shared" si="353"/>
        <v>0</v>
      </c>
      <c r="O414" s="8"/>
      <c r="P414" s="9"/>
      <c r="Q414" s="8"/>
      <c r="R414" s="9"/>
      <c r="S414" s="8"/>
      <c r="T414" s="7">
        <f t="shared" si="354"/>
        <v>0</v>
      </c>
      <c r="U414" s="7">
        <f t="shared" si="355"/>
        <v>0</v>
      </c>
      <c r="V414" s="7">
        <f t="shared" si="356"/>
        <v>0</v>
      </c>
      <c r="W414" s="11">
        <f t="shared" si="357"/>
        <v>0</v>
      </c>
    </row>
    <row r="415" spans="1:23" x14ac:dyDescent="0.25">
      <c r="A415" s="226"/>
      <c r="B415" s="230"/>
      <c r="C415" s="233"/>
      <c r="D415" s="194"/>
      <c r="E415" s="195"/>
      <c r="F415" s="3"/>
      <c r="G415" s="4"/>
      <c r="H415" s="4"/>
      <c r="I415" s="5">
        <f t="shared" si="358"/>
        <v>0</v>
      </c>
      <c r="J415" s="6"/>
      <c r="K415" s="91">
        <f t="shared" si="352"/>
        <v>0</v>
      </c>
      <c r="L415" s="92">
        <f t="shared" si="359"/>
        <v>0</v>
      </c>
      <c r="M415" s="93">
        <v>0.26150000000000001</v>
      </c>
      <c r="N415" s="7">
        <f t="shared" si="353"/>
        <v>0</v>
      </c>
      <c r="O415" s="8"/>
      <c r="P415" s="9"/>
      <c r="Q415" s="8"/>
      <c r="R415" s="9"/>
      <c r="S415" s="8"/>
      <c r="T415" s="7">
        <f t="shared" si="354"/>
        <v>0</v>
      </c>
      <c r="U415" s="7">
        <f t="shared" si="355"/>
        <v>0</v>
      </c>
      <c r="V415" s="7">
        <f t="shared" si="356"/>
        <v>0</v>
      </c>
      <c r="W415" s="11">
        <f t="shared" si="357"/>
        <v>0</v>
      </c>
    </row>
    <row r="416" spans="1:23" x14ac:dyDescent="0.25">
      <c r="A416" s="226"/>
      <c r="B416" s="229"/>
      <c r="C416" s="233"/>
      <c r="D416" s="194"/>
      <c r="E416" s="195"/>
      <c r="F416" s="3"/>
      <c r="G416" s="4"/>
      <c r="H416" s="2"/>
      <c r="I416" s="5">
        <f t="shared" si="358"/>
        <v>0</v>
      </c>
      <c r="J416" s="6"/>
      <c r="K416" s="91">
        <f t="shared" si="352"/>
        <v>0</v>
      </c>
      <c r="L416" s="92">
        <f t="shared" si="359"/>
        <v>0</v>
      </c>
      <c r="M416" s="93">
        <v>0.26150000000000001</v>
      </c>
      <c r="N416" s="7">
        <f t="shared" si="353"/>
        <v>0</v>
      </c>
      <c r="O416" s="8"/>
      <c r="P416" s="9"/>
      <c r="Q416" s="8"/>
      <c r="R416" s="9"/>
      <c r="S416" s="8"/>
      <c r="T416" s="7">
        <f t="shared" si="354"/>
        <v>0</v>
      </c>
      <c r="U416" s="7">
        <f t="shared" si="355"/>
        <v>0</v>
      </c>
      <c r="V416" s="7">
        <f t="shared" si="356"/>
        <v>0</v>
      </c>
      <c r="W416" s="11">
        <f t="shared" si="357"/>
        <v>0</v>
      </c>
    </row>
    <row r="417" spans="1:23" x14ac:dyDescent="0.25">
      <c r="A417" s="226"/>
      <c r="B417" s="229"/>
      <c r="C417" s="233"/>
      <c r="D417" s="194"/>
      <c r="E417" s="195"/>
      <c r="F417" s="3"/>
      <c r="G417" s="4"/>
      <c r="H417" s="2"/>
      <c r="I417" s="5">
        <f t="shared" si="358"/>
        <v>0</v>
      </c>
      <c r="J417" s="6"/>
      <c r="K417" s="91">
        <f t="shared" si="352"/>
        <v>0</v>
      </c>
      <c r="L417" s="92">
        <f t="shared" si="359"/>
        <v>0</v>
      </c>
      <c r="M417" s="93">
        <v>0.26150000000000001</v>
      </c>
      <c r="N417" s="7">
        <f t="shared" si="353"/>
        <v>0</v>
      </c>
      <c r="O417" s="8"/>
      <c r="P417" s="9"/>
      <c r="Q417" s="8"/>
      <c r="R417" s="9"/>
      <c r="S417" s="8"/>
      <c r="T417" s="7">
        <f t="shared" si="354"/>
        <v>0</v>
      </c>
      <c r="U417" s="7">
        <f t="shared" si="355"/>
        <v>0</v>
      </c>
      <c r="V417" s="7">
        <f t="shared" si="356"/>
        <v>0</v>
      </c>
      <c r="W417" s="11">
        <f t="shared" si="357"/>
        <v>0</v>
      </c>
    </row>
    <row r="418" spans="1:23" x14ac:dyDescent="0.25">
      <c r="A418" s="227"/>
      <c r="B418" s="231"/>
      <c r="C418" s="234"/>
      <c r="D418" s="194"/>
      <c r="E418" s="195"/>
      <c r="F418" s="3"/>
      <c r="G418" s="4"/>
      <c r="H418" s="2"/>
      <c r="I418" s="5">
        <f t="shared" si="358"/>
        <v>0</v>
      </c>
      <c r="J418" s="6"/>
      <c r="K418" s="91">
        <f t="shared" si="352"/>
        <v>0</v>
      </c>
      <c r="L418" s="92">
        <f t="shared" si="359"/>
        <v>0</v>
      </c>
      <c r="M418" s="93">
        <v>0.26150000000000001</v>
      </c>
      <c r="N418" s="7">
        <f t="shared" si="353"/>
        <v>0</v>
      </c>
      <c r="O418" s="8"/>
      <c r="P418" s="9"/>
      <c r="Q418" s="8"/>
      <c r="R418" s="9"/>
      <c r="S418" s="8"/>
      <c r="T418" s="7">
        <f t="shared" si="354"/>
        <v>0</v>
      </c>
      <c r="U418" s="7">
        <f t="shared" si="355"/>
        <v>0</v>
      </c>
      <c r="V418" s="7">
        <f t="shared" si="356"/>
        <v>0</v>
      </c>
      <c r="W418" s="11">
        <f t="shared" si="357"/>
        <v>0</v>
      </c>
    </row>
    <row r="419" spans="1:23" s="98" customFormat="1" x14ac:dyDescent="0.25">
      <c r="A419" s="235" t="s">
        <v>114</v>
      </c>
      <c r="B419" s="236"/>
      <c r="C419" s="236"/>
      <c r="D419" s="237"/>
      <c r="E419" s="236"/>
      <c r="F419" s="236"/>
      <c r="G419" s="236"/>
      <c r="H419" s="236"/>
      <c r="I419" s="236"/>
      <c r="J419" s="236"/>
      <c r="K419" s="238"/>
      <c r="L419" s="95">
        <f>SUM(L412:L418)</f>
        <v>0</v>
      </c>
      <c r="M419" s="96"/>
      <c r="N419" s="27">
        <f>SUM(N412:N418)</f>
        <v>0</v>
      </c>
      <c r="O419" s="29">
        <f>SUM(O412:O418)</f>
        <v>0</v>
      </c>
      <c r="P419" s="97"/>
      <c r="Q419" s="29">
        <f>SUM(Q412:Q418)</f>
        <v>0</v>
      </c>
      <c r="R419" s="97"/>
      <c r="S419" s="29">
        <f>SUM(S412:S418)</f>
        <v>0</v>
      </c>
      <c r="T419" s="27">
        <f>SUM(T412:T418)</f>
        <v>0</v>
      </c>
      <c r="U419" s="27">
        <f>SUM(U412:U418)</f>
        <v>0</v>
      </c>
      <c r="V419" s="27">
        <f>SUM(V412:V418)</f>
        <v>0</v>
      </c>
      <c r="W419" s="28">
        <f>SUM(W412:W418)</f>
        <v>0</v>
      </c>
    </row>
    <row r="420" spans="1:23" s="52" customFormat="1" ht="5.0999999999999996" customHeight="1" x14ac:dyDescent="0.25">
      <c r="A420" s="86"/>
      <c r="B420" s="86"/>
      <c r="C420" s="86"/>
      <c r="D420" s="132"/>
      <c r="E420" s="23"/>
      <c r="F420" s="87"/>
      <c r="G420" s="88"/>
      <c r="H420" s="88"/>
      <c r="I420" s="23"/>
      <c r="J420" s="24"/>
      <c r="K420" s="24"/>
      <c r="L420" s="24"/>
      <c r="M420" s="89"/>
      <c r="N420" s="24"/>
      <c r="O420" s="25"/>
      <c r="P420" s="90"/>
      <c r="Q420" s="25"/>
      <c r="R420" s="90"/>
      <c r="S420" s="25"/>
      <c r="T420" s="24"/>
      <c r="U420" s="24"/>
      <c r="V420" s="24"/>
      <c r="W420" s="26"/>
    </row>
    <row r="421" spans="1:23" x14ac:dyDescent="0.25">
      <c r="A421" s="225"/>
      <c r="B421" s="228"/>
      <c r="C421" s="232"/>
      <c r="D421" s="194"/>
      <c r="E421" s="195"/>
      <c r="F421" s="3"/>
      <c r="G421" s="4"/>
      <c r="H421" s="4"/>
      <c r="I421" s="5">
        <f>IF(H421="t",G421-F421+1,ROUND((G421-F421)/30.4,0))</f>
        <v>0</v>
      </c>
      <c r="J421" s="6"/>
      <c r="K421" s="91">
        <f t="shared" ref="K421:K427" si="360">J421/30</f>
        <v>0</v>
      </c>
      <c r="L421" s="92">
        <f>IF(H421="t",J421/30*I421,J421*I421)</f>
        <v>0</v>
      </c>
      <c r="M421" s="93">
        <v>0.26150000000000001</v>
      </c>
      <c r="N421" s="7">
        <f t="shared" ref="N421:N427" si="361">L421*M421</f>
        <v>0</v>
      </c>
      <c r="O421" s="8"/>
      <c r="P421" s="9"/>
      <c r="Q421" s="8"/>
      <c r="R421" s="9"/>
      <c r="S421" s="8"/>
      <c r="T421" s="7">
        <f t="shared" ref="T421:T427" si="362">(O421+Q421)*K421</f>
        <v>0</v>
      </c>
      <c r="U421" s="7">
        <f t="shared" ref="U421:U427" si="363">S421*K421</f>
        <v>0</v>
      </c>
      <c r="V421" s="7">
        <f t="shared" ref="V421:V427" si="364">(O421*P421)+(Q421*R421)</f>
        <v>0</v>
      </c>
      <c r="W421" s="11">
        <f t="shared" ref="W421:W427" si="365">L421+N421-T421-U421+V421</f>
        <v>0</v>
      </c>
    </row>
    <row r="422" spans="1:23" x14ac:dyDescent="0.25">
      <c r="A422" s="226"/>
      <c r="B422" s="229"/>
      <c r="C422" s="233"/>
      <c r="D422" s="194"/>
      <c r="E422" s="195"/>
      <c r="F422" s="3"/>
      <c r="G422" s="4"/>
      <c r="H422" s="4"/>
      <c r="I422" s="5">
        <f t="shared" ref="I422:I427" si="366">IF(H422="t",G422-F422+1,ROUND((G422-F422)/30.4,0))</f>
        <v>0</v>
      </c>
      <c r="J422" s="6"/>
      <c r="K422" s="91">
        <f t="shared" si="360"/>
        <v>0</v>
      </c>
      <c r="L422" s="92">
        <f t="shared" ref="L422:L427" si="367">IF(H422="t",J422/30*I422,J422*I422)</f>
        <v>0</v>
      </c>
      <c r="M422" s="93">
        <v>0.26150000000000001</v>
      </c>
      <c r="N422" s="7">
        <f t="shared" si="361"/>
        <v>0</v>
      </c>
      <c r="O422" s="8"/>
      <c r="P422" s="9"/>
      <c r="Q422" s="8"/>
      <c r="R422" s="9"/>
      <c r="S422" s="8"/>
      <c r="T422" s="7">
        <f t="shared" si="362"/>
        <v>0</v>
      </c>
      <c r="U422" s="7">
        <f t="shared" si="363"/>
        <v>0</v>
      </c>
      <c r="V422" s="7">
        <f t="shared" si="364"/>
        <v>0</v>
      </c>
      <c r="W422" s="11">
        <f t="shared" si="365"/>
        <v>0</v>
      </c>
    </row>
    <row r="423" spans="1:23" x14ac:dyDescent="0.25">
      <c r="A423" s="226"/>
      <c r="B423" s="229"/>
      <c r="C423" s="233"/>
      <c r="D423" s="194"/>
      <c r="E423" s="195"/>
      <c r="F423" s="3"/>
      <c r="G423" s="4"/>
      <c r="H423" s="4"/>
      <c r="I423" s="5">
        <f t="shared" si="366"/>
        <v>0</v>
      </c>
      <c r="J423" s="6"/>
      <c r="K423" s="91">
        <f t="shared" si="360"/>
        <v>0</v>
      </c>
      <c r="L423" s="92">
        <f t="shared" si="367"/>
        <v>0</v>
      </c>
      <c r="M423" s="93">
        <v>0.26150000000000001</v>
      </c>
      <c r="N423" s="7">
        <f t="shared" si="361"/>
        <v>0</v>
      </c>
      <c r="O423" s="8"/>
      <c r="P423" s="9"/>
      <c r="Q423" s="8"/>
      <c r="R423" s="9"/>
      <c r="S423" s="8"/>
      <c r="T423" s="7">
        <f t="shared" si="362"/>
        <v>0</v>
      </c>
      <c r="U423" s="7">
        <f t="shared" si="363"/>
        <v>0</v>
      </c>
      <c r="V423" s="7">
        <f t="shared" si="364"/>
        <v>0</v>
      </c>
      <c r="W423" s="11">
        <f t="shared" si="365"/>
        <v>0</v>
      </c>
    </row>
    <row r="424" spans="1:23" x14ac:dyDescent="0.25">
      <c r="A424" s="226"/>
      <c r="B424" s="230"/>
      <c r="C424" s="233"/>
      <c r="D424" s="194"/>
      <c r="E424" s="195"/>
      <c r="F424" s="3"/>
      <c r="G424" s="4"/>
      <c r="H424" s="4"/>
      <c r="I424" s="5">
        <f t="shared" si="366"/>
        <v>0</v>
      </c>
      <c r="J424" s="6"/>
      <c r="K424" s="91">
        <f t="shared" si="360"/>
        <v>0</v>
      </c>
      <c r="L424" s="92">
        <f t="shared" si="367"/>
        <v>0</v>
      </c>
      <c r="M424" s="93">
        <v>0.26150000000000001</v>
      </c>
      <c r="N424" s="7">
        <f t="shared" si="361"/>
        <v>0</v>
      </c>
      <c r="O424" s="8"/>
      <c r="P424" s="9"/>
      <c r="Q424" s="8"/>
      <c r="R424" s="9"/>
      <c r="S424" s="8"/>
      <c r="T424" s="7">
        <f t="shared" si="362"/>
        <v>0</v>
      </c>
      <c r="U424" s="7">
        <f t="shared" si="363"/>
        <v>0</v>
      </c>
      <c r="V424" s="7">
        <f t="shared" si="364"/>
        <v>0</v>
      </c>
      <c r="W424" s="11">
        <f t="shared" si="365"/>
        <v>0</v>
      </c>
    </row>
    <row r="425" spans="1:23" x14ac:dyDescent="0.25">
      <c r="A425" s="226"/>
      <c r="B425" s="229"/>
      <c r="C425" s="233"/>
      <c r="D425" s="194"/>
      <c r="E425" s="195"/>
      <c r="F425" s="3"/>
      <c r="G425" s="4"/>
      <c r="H425" s="2"/>
      <c r="I425" s="5">
        <f t="shared" si="366"/>
        <v>0</v>
      </c>
      <c r="J425" s="6"/>
      <c r="K425" s="91">
        <f t="shared" si="360"/>
        <v>0</v>
      </c>
      <c r="L425" s="92">
        <f t="shared" si="367"/>
        <v>0</v>
      </c>
      <c r="M425" s="93">
        <v>0.26150000000000001</v>
      </c>
      <c r="N425" s="7">
        <f t="shared" si="361"/>
        <v>0</v>
      </c>
      <c r="O425" s="8"/>
      <c r="P425" s="9"/>
      <c r="Q425" s="8"/>
      <c r="R425" s="9"/>
      <c r="S425" s="8"/>
      <c r="T425" s="7">
        <f t="shared" si="362"/>
        <v>0</v>
      </c>
      <c r="U425" s="7">
        <f t="shared" si="363"/>
        <v>0</v>
      </c>
      <c r="V425" s="7">
        <f t="shared" si="364"/>
        <v>0</v>
      </c>
      <c r="W425" s="11">
        <f t="shared" si="365"/>
        <v>0</v>
      </c>
    </row>
    <row r="426" spans="1:23" x14ac:dyDescent="0.25">
      <c r="A426" s="226"/>
      <c r="B426" s="229"/>
      <c r="C426" s="233"/>
      <c r="D426" s="194"/>
      <c r="E426" s="195"/>
      <c r="F426" s="3"/>
      <c r="G426" s="4"/>
      <c r="H426" s="2"/>
      <c r="I426" s="5">
        <f t="shared" si="366"/>
        <v>0</v>
      </c>
      <c r="J426" s="6"/>
      <c r="K426" s="91">
        <f t="shared" si="360"/>
        <v>0</v>
      </c>
      <c r="L426" s="92">
        <f t="shared" si="367"/>
        <v>0</v>
      </c>
      <c r="M426" s="93">
        <v>0.26150000000000001</v>
      </c>
      <c r="N426" s="7">
        <f t="shared" si="361"/>
        <v>0</v>
      </c>
      <c r="O426" s="8"/>
      <c r="P426" s="9"/>
      <c r="Q426" s="8"/>
      <c r="R426" s="9"/>
      <c r="S426" s="8"/>
      <c r="T426" s="7">
        <f t="shared" si="362"/>
        <v>0</v>
      </c>
      <c r="U426" s="7">
        <f t="shared" si="363"/>
        <v>0</v>
      </c>
      <c r="V426" s="7">
        <f t="shared" si="364"/>
        <v>0</v>
      </c>
      <c r="W426" s="11">
        <f t="shared" si="365"/>
        <v>0</v>
      </c>
    </row>
    <row r="427" spans="1:23" x14ac:dyDescent="0.25">
      <c r="A427" s="227"/>
      <c r="B427" s="231"/>
      <c r="C427" s="234"/>
      <c r="D427" s="194"/>
      <c r="E427" s="195"/>
      <c r="F427" s="3"/>
      <c r="G427" s="4"/>
      <c r="H427" s="2"/>
      <c r="I427" s="5">
        <f t="shared" si="366"/>
        <v>0</v>
      </c>
      <c r="J427" s="6"/>
      <c r="K427" s="91">
        <f t="shared" si="360"/>
        <v>0</v>
      </c>
      <c r="L427" s="92">
        <f t="shared" si="367"/>
        <v>0</v>
      </c>
      <c r="M427" s="93">
        <v>0.26150000000000001</v>
      </c>
      <c r="N427" s="7">
        <f t="shared" si="361"/>
        <v>0</v>
      </c>
      <c r="O427" s="8"/>
      <c r="P427" s="9"/>
      <c r="Q427" s="8"/>
      <c r="R427" s="9"/>
      <c r="S427" s="8"/>
      <c r="T427" s="7">
        <f t="shared" si="362"/>
        <v>0</v>
      </c>
      <c r="U427" s="7">
        <f t="shared" si="363"/>
        <v>0</v>
      </c>
      <c r="V427" s="7">
        <f t="shared" si="364"/>
        <v>0</v>
      </c>
      <c r="W427" s="11">
        <f t="shared" si="365"/>
        <v>0</v>
      </c>
    </row>
    <row r="428" spans="1:23" s="98" customFormat="1" x14ac:dyDescent="0.25">
      <c r="A428" s="235" t="s">
        <v>114</v>
      </c>
      <c r="B428" s="236"/>
      <c r="C428" s="236"/>
      <c r="D428" s="237"/>
      <c r="E428" s="236"/>
      <c r="F428" s="236"/>
      <c r="G428" s="236"/>
      <c r="H428" s="236"/>
      <c r="I428" s="236"/>
      <c r="J428" s="236"/>
      <c r="K428" s="238"/>
      <c r="L428" s="95">
        <f>SUM(L421:L427)</f>
        <v>0</v>
      </c>
      <c r="M428" s="96"/>
      <c r="N428" s="27">
        <f>SUM(N421:N427)</f>
        <v>0</v>
      </c>
      <c r="O428" s="29">
        <f>SUM(O421:O427)</f>
        <v>0</v>
      </c>
      <c r="P428" s="97"/>
      <c r="Q428" s="29">
        <f>SUM(Q421:Q427)</f>
        <v>0</v>
      </c>
      <c r="R428" s="97"/>
      <c r="S428" s="29">
        <f>SUM(S421:S427)</f>
        <v>0</v>
      </c>
      <c r="T428" s="27">
        <f>SUM(T421:T427)</f>
        <v>0</v>
      </c>
      <c r="U428" s="27">
        <f>SUM(U421:U427)</f>
        <v>0</v>
      </c>
      <c r="V428" s="27">
        <f>SUM(V421:V427)</f>
        <v>0</v>
      </c>
      <c r="W428" s="28">
        <f>SUM(W421:W427)</f>
        <v>0</v>
      </c>
    </row>
    <row r="429" spans="1:23" s="52" customFormat="1" ht="5.0999999999999996" customHeight="1" x14ac:dyDescent="0.25">
      <c r="A429" s="86"/>
      <c r="B429" s="86"/>
      <c r="C429" s="86"/>
      <c r="D429" s="132"/>
      <c r="E429" s="23"/>
      <c r="F429" s="87"/>
      <c r="G429" s="88"/>
      <c r="H429" s="88"/>
      <c r="I429" s="23"/>
      <c r="J429" s="24"/>
      <c r="K429" s="24"/>
      <c r="L429" s="24"/>
      <c r="M429" s="89"/>
      <c r="N429" s="24"/>
      <c r="O429" s="25"/>
      <c r="P429" s="90"/>
      <c r="Q429" s="25"/>
      <c r="R429" s="90"/>
      <c r="S429" s="25"/>
      <c r="T429" s="24"/>
      <c r="U429" s="24"/>
      <c r="V429" s="24"/>
      <c r="W429" s="26"/>
    </row>
    <row r="430" spans="1:23" x14ac:dyDescent="0.25">
      <c r="A430" s="225"/>
      <c r="B430" s="228"/>
      <c r="C430" s="232"/>
      <c r="D430" s="194"/>
      <c r="E430" s="195"/>
      <c r="F430" s="3"/>
      <c r="G430" s="4"/>
      <c r="H430" s="4"/>
      <c r="I430" s="5">
        <f>IF(H430="t",G430-F430+1,ROUND((G430-F430)/30.4,0))</f>
        <v>0</v>
      </c>
      <c r="J430" s="6"/>
      <c r="K430" s="91">
        <f t="shared" ref="K430:K436" si="368">J430/30</f>
        <v>0</v>
      </c>
      <c r="L430" s="92">
        <f>IF(H430="t",J430/30*I430,J430*I430)</f>
        <v>0</v>
      </c>
      <c r="M430" s="93">
        <v>0.26150000000000001</v>
      </c>
      <c r="N430" s="7">
        <f t="shared" ref="N430:N436" si="369">L430*M430</f>
        <v>0</v>
      </c>
      <c r="O430" s="8"/>
      <c r="P430" s="9"/>
      <c r="Q430" s="8"/>
      <c r="R430" s="9"/>
      <c r="S430" s="8"/>
      <c r="T430" s="7">
        <f t="shared" ref="T430:T436" si="370">(O430+Q430)*K430</f>
        <v>0</v>
      </c>
      <c r="U430" s="7">
        <f t="shared" ref="U430:U436" si="371">S430*K430</f>
        <v>0</v>
      </c>
      <c r="V430" s="7">
        <f t="shared" ref="V430:V436" si="372">(O430*P430)+(Q430*R430)</f>
        <v>0</v>
      </c>
      <c r="W430" s="11">
        <f t="shared" ref="W430:W436" si="373">L430+N430-T430-U430+V430</f>
        <v>0</v>
      </c>
    </row>
    <row r="431" spans="1:23" x14ac:dyDescent="0.25">
      <c r="A431" s="226"/>
      <c r="B431" s="229"/>
      <c r="C431" s="233"/>
      <c r="D431" s="194"/>
      <c r="E431" s="195"/>
      <c r="F431" s="3"/>
      <c r="G431" s="4"/>
      <c r="H431" s="4"/>
      <c r="I431" s="5">
        <f t="shared" ref="I431:I436" si="374">IF(H431="t",G431-F431+1,ROUND((G431-F431)/30.4,0))</f>
        <v>0</v>
      </c>
      <c r="J431" s="6"/>
      <c r="K431" s="91">
        <f t="shared" si="368"/>
        <v>0</v>
      </c>
      <c r="L431" s="92">
        <f t="shared" ref="L431:L436" si="375">IF(H431="t",J431/30*I431,J431*I431)</f>
        <v>0</v>
      </c>
      <c r="M431" s="93">
        <v>0.26150000000000001</v>
      </c>
      <c r="N431" s="7">
        <f t="shared" si="369"/>
        <v>0</v>
      </c>
      <c r="O431" s="8"/>
      <c r="P431" s="9"/>
      <c r="Q431" s="8"/>
      <c r="R431" s="9"/>
      <c r="S431" s="8"/>
      <c r="T431" s="7">
        <f t="shared" si="370"/>
        <v>0</v>
      </c>
      <c r="U431" s="7">
        <f t="shared" si="371"/>
        <v>0</v>
      </c>
      <c r="V431" s="7">
        <f t="shared" si="372"/>
        <v>0</v>
      </c>
      <c r="W431" s="11">
        <f t="shared" si="373"/>
        <v>0</v>
      </c>
    </row>
    <row r="432" spans="1:23" x14ac:dyDescent="0.25">
      <c r="A432" s="226"/>
      <c r="B432" s="229"/>
      <c r="C432" s="233"/>
      <c r="D432" s="194"/>
      <c r="E432" s="195"/>
      <c r="F432" s="3"/>
      <c r="G432" s="4"/>
      <c r="H432" s="4"/>
      <c r="I432" s="5">
        <f t="shared" si="374"/>
        <v>0</v>
      </c>
      <c r="J432" s="6"/>
      <c r="K432" s="91">
        <f t="shared" si="368"/>
        <v>0</v>
      </c>
      <c r="L432" s="92">
        <f t="shared" si="375"/>
        <v>0</v>
      </c>
      <c r="M432" s="93">
        <v>0.26150000000000001</v>
      </c>
      <c r="N432" s="7">
        <f t="shared" si="369"/>
        <v>0</v>
      </c>
      <c r="O432" s="8"/>
      <c r="P432" s="9"/>
      <c r="Q432" s="8"/>
      <c r="R432" s="9"/>
      <c r="S432" s="8"/>
      <c r="T432" s="7">
        <f t="shared" si="370"/>
        <v>0</v>
      </c>
      <c r="U432" s="7">
        <f t="shared" si="371"/>
        <v>0</v>
      </c>
      <c r="V432" s="7">
        <f t="shared" si="372"/>
        <v>0</v>
      </c>
      <c r="W432" s="11">
        <f t="shared" si="373"/>
        <v>0</v>
      </c>
    </row>
    <row r="433" spans="1:23" x14ac:dyDescent="0.25">
      <c r="A433" s="226"/>
      <c r="B433" s="230"/>
      <c r="C433" s="233"/>
      <c r="D433" s="194"/>
      <c r="E433" s="195"/>
      <c r="F433" s="3"/>
      <c r="G433" s="4"/>
      <c r="H433" s="4"/>
      <c r="I433" s="5">
        <f t="shared" si="374"/>
        <v>0</v>
      </c>
      <c r="J433" s="6"/>
      <c r="K433" s="91">
        <f t="shared" si="368"/>
        <v>0</v>
      </c>
      <c r="L433" s="92">
        <f t="shared" si="375"/>
        <v>0</v>
      </c>
      <c r="M433" s="93">
        <v>0.26150000000000001</v>
      </c>
      <c r="N433" s="7">
        <f t="shared" si="369"/>
        <v>0</v>
      </c>
      <c r="O433" s="8"/>
      <c r="P433" s="9"/>
      <c r="Q433" s="8"/>
      <c r="R433" s="9"/>
      <c r="S433" s="8"/>
      <c r="T433" s="7">
        <f t="shared" si="370"/>
        <v>0</v>
      </c>
      <c r="U433" s="7">
        <f t="shared" si="371"/>
        <v>0</v>
      </c>
      <c r="V433" s="7">
        <f t="shared" si="372"/>
        <v>0</v>
      </c>
      <c r="W433" s="11">
        <f t="shared" si="373"/>
        <v>0</v>
      </c>
    </row>
    <row r="434" spans="1:23" x14ac:dyDescent="0.25">
      <c r="A434" s="226"/>
      <c r="B434" s="229"/>
      <c r="C434" s="233"/>
      <c r="D434" s="194"/>
      <c r="E434" s="195"/>
      <c r="F434" s="3"/>
      <c r="G434" s="4"/>
      <c r="H434" s="2"/>
      <c r="I434" s="5">
        <f t="shared" si="374"/>
        <v>0</v>
      </c>
      <c r="J434" s="6"/>
      <c r="K434" s="91">
        <f t="shared" si="368"/>
        <v>0</v>
      </c>
      <c r="L434" s="92">
        <f t="shared" si="375"/>
        <v>0</v>
      </c>
      <c r="M434" s="93">
        <v>0.26150000000000001</v>
      </c>
      <c r="N434" s="7">
        <f t="shared" si="369"/>
        <v>0</v>
      </c>
      <c r="O434" s="8"/>
      <c r="P434" s="9"/>
      <c r="Q434" s="8"/>
      <c r="R434" s="9"/>
      <c r="S434" s="8"/>
      <c r="T434" s="7">
        <f t="shared" si="370"/>
        <v>0</v>
      </c>
      <c r="U434" s="7">
        <f t="shared" si="371"/>
        <v>0</v>
      </c>
      <c r="V434" s="7">
        <f t="shared" si="372"/>
        <v>0</v>
      </c>
      <c r="W434" s="11">
        <f t="shared" si="373"/>
        <v>0</v>
      </c>
    </row>
    <row r="435" spans="1:23" x14ac:dyDescent="0.25">
      <c r="A435" s="226"/>
      <c r="B435" s="229"/>
      <c r="C435" s="233"/>
      <c r="D435" s="194"/>
      <c r="E435" s="195"/>
      <c r="F435" s="3"/>
      <c r="G435" s="4"/>
      <c r="H435" s="2"/>
      <c r="I435" s="5">
        <f t="shared" si="374"/>
        <v>0</v>
      </c>
      <c r="J435" s="6"/>
      <c r="K435" s="91">
        <f t="shared" si="368"/>
        <v>0</v>
      </c>
      <c r="L435" s="92">
        <f t="shared" si="375"/>
        <v>0</v>
      </c>
      <c r="M435" s="93">
        <v>0.26150000000000001</v>
      </c>
      <c r="N435" s="7">
        <f t="shared" si="369"/>
        <v>0</v>
      </c>
      <c r="O435" s="8"/>
      <c r="P435" s="9"/>
      <c r="Q435" s="8"/>
      <c r="R435" s="9"/>
      <c r="S435" s="8"/>
      <c r="T435" s="7">
        <f t="shared" si="370"/>
        <v>0</v>
      </c>
      <c r="U435" s="7">
        <f t="shared" si="371"/>
        <v>0</v>
      </c>
      <c r="V435" s="7">
        <f t="shared" si="372"/>
        <v>0</v>
      </c>
      <c r="W435" s="11">
        <f t="shared" si="373"/>
        <v>0</v>
      </c>
    </row>
    <row r="436" spans="1:23" x14ac:dyDescent="0.25">
      <c r="A436" s="227"/>
      <c r="B436" s="231"/>
      <c r="C436" s="234"/>
      <c r="D436" s="194"/>
      <c r="E436" s="195"/>
      <c r="F436" s="3"/>
      <c r="G436" s="4"/>
      <c r="H436" s="2"/>
      <c r="I436" s="5">
        <f t="shared" si="374"/>
        <v>0</v>
      </c>
      <c r="J436" s="6"/>
      <c r="K436" s="91">
        <f t="shared" si="368"/>
        <v>0</v>
      </c>
      <c r="L436" s="92">
        <f t="shared" si="375"/>
        <v>0</v>
      </c>
      <c r="M436" s="93">
        <v>0.26150000000000001</v>
      </c>
      <c r="N436" s="7">
        <f t="shared" si="369"/>
        <v>0</v>
      </c>
      <c r="O436" s="8"/>
      <c r="P436" s="9"/>
      <c r="Q436" s="8"/>
      <c r="R436" s="9"/>
      <c r="S436" s="8"/>
      <c r="T436" s="7">
        <f t="shared" si="370"/>
        <v>0</v>
      </c>
      <c r="U436" s="7">
        <f t="shared" si="371"/>
        <v>0</v>
      </c>
      <c r="V436" s="7">
        <f t="shared" si="372"/>
        <v>0</v>
      </c>
      <c r="W436" s="11">
        <f t="shared" si="373"/>
        <v>0</v>
      </c>
    </row>
    <row r="437" spans="1:23" s="98" customFormat="1" x14ac:dyDescent="0.25">
      <c r="A437" s="235" t="s">
        <v>114</v>
      </c>
      <c r="B437" s="236"/>
      <c r="C437" s="236"/>
      <c r="D437" s="237"/>
      <c r="E437" s="236"/>
      <c r="F437" s="236"/>
      <c r="G437" s="236"/>
      <c r="H437" s="236"/>
      <c r="I437" s="236"/>
      <c r="J437" s="236"/>
      <c r="K437" s="238"/>
      <c r="L437" s="95">
        <f>SUM(L430:L436)</f>
        <v>0</v>
      </c>
      <c r="M437" s="96"/>
      <c r="N437" s="27">
        <f>SUM(N430:N436)</f>
        <v>0</v>
      </c>
      <c r="O437" s="29">
        <f>SUM(O430:O436)</f>
        <v>0</v>
      </c>
      <c r="P437" s="97"/>
      <c r="Q437" s="29">
        <f>SUM(Q430:Q436)</f>
        <v>0</v>
      </c>
      <c r="R437" s="97"/>
      <c r="S437" s="29">
        <f>SUM(S430:S436)</f>
        <v>0</v>
      </c>
      <c r="T437" s="27">
        <f>SUM(T430:T436)</f>
        <v>0</v>
      </c>
      <c r="U437" s="27">
        <f>SUM(U430:U436)</f>
        <v>0</v>
      </c>
      <c r="V437" s="27">
        <f>SUM(V430:V436)</f>
        <v>0</v>
      </c>
      <c r="W437" s="28">
        <f>SUM(W430:W436)</f>
        <v>0</v>
      </c>
    </row>
    <row r="438" spans="1:23" s="52" customFormat="1" ht="5.0999999999999996" customHeight="1" x14ac:dyDescent="0.25">
      <c r="A438" s="86"/>
      <c r="B438" s="86"/>
      <c r="C438" s="86"/>
      <c r="D438" s="132"/>
      <c r="E438" s="23"/>
      <c r="F438" s="87"/>
      <c r="G438" s="88"/>
      <c r="H438" s="88"/>
      <c r="I438" s="23"/>
      <c r="J438" s="24"/>
      <c r="K438" s="24"/>
      <c r="L438" s="24"/>
      <c r="M438" s="89"/>
      <c r="N438" s="24"/>
      <c r="O438" s="25"/>
      <c r="P438" s="90"/>
      <c r="Q438" s="25"/>
      <c r="R438" s="90"/>
      <c r="S438" s="25"/>
      <c r="T438" s="24"/>
      <c r="U438" s="24"/>
      <c r="V438" s="24"/>
      <c r="W438" s="26"/>
    </row>
    <row r="439" spans="1:23" x14ac:dyDescent="0.25">
      <c r="A439" s="225"/>
      <c r="B439" s="228"/>
      <c r="C439" s="232"/>
      <c r="D439" s="194"/>
      <c r="E439" s="195"/>
      <c r="F439" s="3"/>
      <c r="G439" s="4"/>
      <c r="H439" s="4"/>
      <c r="I439" s="5">
        <f>IF(H439="t",G439-F439+1,ROUND((G439-F439)/30.4,0))</f>
        <v>0</v>
      </c>
      <c r="J439" s="6"/>
      <c r="K439" s="91">
        <f t="shared" ref="K439:K445" si="376">J439/30</f>
        <v>0</v>
      </c>
      <c r="L439" s="92">
        <f>IF(H439="t",J439/30*I439,J439*I439)</f>
        <v>0</v>
      </c>
      <c r="M439" s="93">
        <v>0.26150000000000001</v>
      </c>
      <c r="N439" s="7">
        <f t="shared" ref="N439:N445" si="377">L439*M439</f>
        <v>0</v>
      </c>
      <c r="O439" s="8"/>
      <c r="P439" s="9"/>
      <c r="Q439" s="8"/>
      <c r="R439" s="9"/>
      <c r="S439" s="8"/>
      <c r="T439" s="7">
        <f t="shared" ref="T439:T445" si="378">(O439+Q439)*K439</f>
        <v>0</v>
      </c>
      <c r="U439" s="7">
        <f t="shared" ref="U439:U445" si="379">S439*K439</f>
        <v>0</v>
      </c>
      <c r="V439" s="7">
        <f t="shared" ref="V439:V445" si="380">(O439*P439)+(Q439*R439)</f>
        <v>0</v>
      </c>
      <c r="W439" s="11">
        <f t="shared" ref="W439:W445" si="381">L439+N439-T439-U439+V439</f>
        <v>0</v>
      </c>
    </row>
    <row r="440" spans="1:23" x14ac:dyDescent="0.25">
      <c r="A440" s="226"/>
      <c r="B440" s="229"/>
      <c r="C440" s="233"/>
      <c r="D440" s="194"/>
      <c r="E440" s="195"/>
      <c r="F440" s="3"/>
      <c r="G440" s="4"/>
      <c r="H440" s="4"/>
      <c r="I440" s="5">
        <f t="shared" ref="I440:I445" si="382">IF(H440="t",G440-F440+1,ROUND((G440-F440)/30.4,0))</f>
        <v>0</v>
      </c>
      <c r="J440" s="6"/>
      <c r="K440" s="91">
        <f t="shared" si="376"/>
        <v>0</v>
      </c>
      <c r="L440" s="92">
        <f t="shared" ref="L440:L445" si="383">IF(H440="t",J440/30*I440,J440*I440)</f>
        <v>0</v>
      </c>
      <c r="M440" s="93">
        <v>0.26150000000000001</v>
      </c>
      <c r="N440" s="7">
        <f t="shared" si="377"/>
        <v>0</v>
      </c>
      <c r="O440" s="8"/>
      <c r="P440" s="9"/>
      <c r="Q440" s="8"/>
      <c r="R440" s="9"/>
      <c r="S440" s="8"/>
      <c r="T440" s="7">
        <f t="shared" si="378"/>
        <v>0</v>
      </c>
      <c r="U440" s="7">
        <f t="shared" si="379"/>
        <v>0</v>
      </c>
      <c r="V440" s="7">
        <f t="shared" si="380"/>
        <v>0</v>
      </c>
      <c r="W440" s="11">
        <f t="shared" si="381"/>
        <v>0</v>
      </c>
    </row>
    <row r="441" spans="1:23" x14ac:dyDescent="0.25">
      <c r="A441" s="226"/>
      <c r="B441" s="230"/>
      <c r="C441" s="233"/>
      <c r="D441" s="194"/>
      <c r="E441" s="195"/>
      <c r="F441" s="3"/>
      <c r="G441" s="4"/>
      <c r="H441" s="4"/>
      <c r="I441" s="5">
        <f t="shared" si="382"/>
        <v>0</v>
      </c>
      <c r="J441" s="6"/>
      <c r="K441" s="91">
        <f t="shared" si="376"/>
        <v>0</v>
      </c>
      <c r="L441" s="92">
        <f t="shared" si="383"/>
        <v>0</v>
      </c>
      <c r="M441" s="93">
        <v>0.26150000000000001</v>
      </c>
      <c r="N441" s="7">
        <f t="shared" si="377"/>
        <v>0</v>
      </c>
      <c r="O441" s="8"/>
      <c r="P441" s="9"/>
      <c r="Q441" s="8"/>
      <c r="R441" s="9"/>
      <c r="S441" s="8"/>
      <c r="T441" s="7">
        <f t="shared" si="378"/>
        <v>0</v>
      </c>
      <c r="U441" s="7">
        <f t="shared" si="379"/>
        <v>0</v>
      </c>
      <c r="V441" s="7">
        <f t="shared" si="380"/>
        <v>0</v>
      </c>
      <c r="W441" s="11">
        <f t="shared" si="381"/>
        <v>0</v>
      </c>
    </row>
    <row r="442" spans="1:23" x14ac:dyDescent="0.25">
      <c r="A442" s="226"/>
      <c r="B442" s="229"/>
      <c r="C442" s="233"/>
      <c r="D442" s="194"/>
      <c r="E442" s="195"/>
      <c r="F442" s="3"/>
      <c r="G442" s="4"/>
      <c r="H442" s="4"/>
      <c r="I442" s="5">
        <f t="shared" si="382"/>
        <v>0</v>
      </c>
      <c r="J442" s="6"/>
      <c r="K442" s="91">
        <f t="shared" si="376"/>
        <v>0</v>
      </c>
      <c r="L442" s="92">
        <f t="shared" si="383"/>
        <v>0</v>
      </c>
      <c r="M442" s="93">
        <v>0.26150000000000001</v>
      </c>
      <c r="N442" s="7">
        <f t="shared" si="377"/>
        <v>0</v>
      </c>
      <c r="O442" s="8"/>
      <c r="P442" s="9"/>
      <c r="Q442" s="8"/>
      <c r="R442" s="9"/>
      <c r="S442" s="8"/>
      <c r="T442" s="7">
        <f t="shared" si="378"/>
        <v>0</v>
      </c>
      <c r="U442" s="7">
        <f t="shared" si="379"/>
        <v>0</v>
      </c>
      <c r="V442" s="7">
        <f t="shared" si="380"/>
        <v>0</v>
      </c>
      <c r="W442" s="11">
        <f t="shared" si="381"/>
        <v>0</v>
      </c>
    </row>
    <row r="443" spans="1:23" x14ac:dyDescent="0.25">
      <c r="A443" s="226"/>
      <c r="B443" s="229"/>
      <c r="C443" s="233"/>
      <c r="D443" s="194"/>
      <c r="E443" s="195"/>
      <c r="F443" s="3"/>
      <c r="G443" s="4"/>
      <c r="H443" s="2"/>
      <c r="I443" s="5">
        <f t="shared" si="382"/>
        <v>0</v>
      </c>
      <c r="J443" s="6"/>
      <c r="K443" s="91">
        <f t="shared" si="376"/>
        <v>0</v>
      </c>
      <c r="L443" s="92">
        <f t="shared" si="383"/>
        <v>0</v>
      </c>
      <c r="M443" s="93">
        <v>0.26150000000000001</v>
      </c>
      <c r="N443" s="7">
        <f t="shared" si="377"/>
        <v>0</v>
      </c>
      <c r="O443" s="8"/>
      <c r="P443" s="9"/>
      <c r="Q443" s="8"/>
      <c r="R443" s="9"/>
      <c r="S443" s="8"/>
      <c r="T443" s="7">
        <f t="shared" si="378"/>
        <v>0</v>
      </c>
      <c r="U443" s="7">
        <f t="shared" si="379"/>
        <v>0</v>
      </c>
      <c r="V443" s="7">
        <f t="shared" si="380"/>
        <v>0</v>
      </c>
      <c r="W443" s="11">
        <f t="shared" si="381"/>
        <v>0</v>
      </c>
    </row>
    <row r="444" spans="1:23" x14ac:dyDescent="0.25">
      <c r="A444" s="226"/>
      <c r="B444" s="229"/>
      <c r="C444" s="233"/>
      <c r="D444" s="194"/>
      <c r="E444" s="195"/>
      <c r="F444" s="3"/>
      <c r="G444" s="4"/>
      <c r="H444" s="2"/>
      <c r="I444" s="5">
        <f t="shared" si="382"/>
        <v>0</v>
      </c>
      <c r="J444" s="6"/>
      <c r="K444" s="91">
        <f t="shared" si="376"/>
        <v>0</v>
      </c>
      <c r="L444" s="92">
        <f t="shared" si="383"/>
        <v>0</v>
      </c>
      <c r="M444" s="93">
        <v>0.26150000000000001</v>
      </c>
      <c r="N444" s="7">
        <f t="shared" si="377"/>
        <v>0</v>
      </c>
      <c r="O444" s="8"/>
      <c r="P444" s="9"/>
      <c r="Q444" s="8"/>
      <c r="R444" s="9"/>
      <c r="S444" s="8"/>
      <c r="T444" s="7">
        <f t="shared" si="378"/>
        <v>0</v>
      </c>
      <c r="U444" s="7">
        <f t="shared" si="379"/>
        <v>0</v>
      </c>
      <c r="V444" s="7">
        <f t="shared" si="380"/>
        <v>0</v>
      </c>
      <c r="W444" s="11">
        <f t="shared" si="381"/>
        <v>0</v>
      </c>
    </row>
    <row r="445" spans="1:23" x14ac:dyDescent="0.25">
      <c r="A445" s="227"/>
      <c r="B445" s="231"/>
      <c r="C445" s="234"/>
      <c r="D445" s="194"/>
      <c r="E445" s="195"/>
      <c r="F445" s="3"/>
      <c r="G445" s="4"/>
      <c r="H445" s="2"/>
      <c r="I445" s="5">
        <f t="shared" si="382"/>
        <v>0</v>
      </c>
      <c r="J445" s="6"/>
      <c r="K445" s="91">
        <f t="shared" si="376"/>
        <v>0</v>
      </c>
      <c r="L445" s="92">
        <f t="shared" si="383"/>
        <v>0</v>
      </c>
      <c r="M445" s="93">
        <v>0.26150000000000001</v>
      </c>
      <c r="N445" s="7">
        <f t="shared" si="377"/>
        <v>0</v>
      </c>
      <c r="O445" s="8"/>
      <c r="P445" s="9"/>
      <c r="Q445" s="8"/>
      <c r="R445" s="9"/>
      <c r="S445" s="8"/>
      <c r="T445" s="7">
        <f t="shared" si="378"/>
        <v>0</v>
      </c>
      <c r="U445" s="7">
        <f t="shared" si="379"/>
        <v>0</v>
      </c>
      <c r="V445" s="7">
        <f t="shared" si="380"/>
        <v>0</v>
      </c>
      <c r="W445" s="11">
        <f t="shared" si="381"/>
        <v>0</v>
      </c>
    </row>
    <row r="446" spans="1:23" s="98" customFormat="1" x14ac:dyDescent="0.25">
      <c r="A446" s="235" t="s">
        <v>114</v>
      </c>
      <c r="B446" s="236"/>
      <c r="C446" s="236"/>
      <c r="D446" s="237"/>
      <c r="E446" s="236"/>
      <c r="F446" s="236"/>
      <c r="G446" s="236"/>
      <c r="H446" s="236"/>
      <c r="I446" s="236"/>
      <c r="J446" s="236"/>
      <c r="K446" s="238"/>
      <c r="L446" s="95">
        <f>SUM(L439:L445)</f>
        <v>0</v>
      </c>
      <c r="M446" s="96"/>
      <c r="N446" s="27">
        <f>SUM(N439:N445)</f>
        <v>0</v>
      </c>
      <c r="O446" s="29">
        <f>SUM(O439:O445)</f>
        <v>0</v>
      </c>
      <c r="P446" s="97"/>
      <c r="Q446" s="29">
        <f>SUM(Q439:Q445)</f>
        <v>0</v>
      </c>
      <c r="R446" s="97"/>
      <c r="S446" s="29">
        <f>SUM(S439:S445)</f>
        <v>0</v>
      </c>
      <c r="T446" s="27">
        <f>SUM(T439:T445)</f>
        <v>0</v>
      </c>
      <c r="U446" s="27">
        <f>SUM(U439:U445)</f>
        <v>0</v>
      </c>
      <c r="V446" s="27">
        <f>SUM(V439:V445)</f>
        <v>0</v>
      </c>
      <c r="W446" s="28">
        <f>SUM(W439:W445)</f>
        <v>0</v>
      </c>
    </row>
    <row r="447" spans="1:23" s="52" customFormat="1" ht="5.0999999999999996" customHeight="1" x14ac:dyDescent="0.25">
      <c r="A447" s="86"/>
      <c r="B447" s="86"/>
      <c r="C447" s="86"/>
      <c r="D447" s="132"/>
      <c r="E447" s="23"/>
      <c r="F447" s="87"/>
      <c r="G447" s="88"/>
      <c r="H447" s="88"/>
      <c r="I447" s="23"/>
      <c r="J447" s="24"/>
      <c r="K447" s="24"/>
      <c r="L447" s="24"/>
      <c r="M447" s="89"/>
      <c r="N447" s="24"/>
      <c r="O447" s="25"/>
      <c r="P447" s="90"/>
      <c r="Q447" s="25"/>
      <c r="R447" s="90"/>
      <c r="S447" s="25"/>
      <c r="T447" s="24"/>
      <c r="U447" s="24"/>
      <c r="V447" s="24"/>
      <c r="W447" s="26"/>
    </row>
    <row r="448" spans="1:23" x14ac:dyDescent="0.25">
      <c r="A448" s="225"/>
      <c r="B448" s="228"/>
      <c r="C448" s="232"/>
      <c r="D448" s="194"/>
      <c r="E448" s="195"/>
      <c r="F448" s="3"/>
      <c r="G448" s="4"/>
      <c r="H448" s="4"/>
      <c r="I448" s="5">
        <f>IF(H448="t",G448-F448+1,ROUND((G448-F448)/30.4,0))</f>
        <v>0</v>
      </c>
      <c r="J448" s="6"/>
      <c r="K448" s="91">
        <f t="shared" ref="K448:K454" si="384">J448/30</f>
        <v>0</v>
      </c>
      <c r="L448" s="92">
        <f>IF(H448="t",J448/30*I448,J448*I448)</f>
        <v>0</v>
      </c>
      <c r="M448" s="93">
        <v>0.26150000000000001</v>
      </c>
      <c r="N448" s="7">
        <f t="shared" ref="N448:N454" si="385">L448*M448</f>
        <v>0</v>
      </c>
      <c r="O448" s="8"/>
      <c r="P448" s="9"/>
      <c r="Q448" s="8"/>
      <c r="R448" s="9"/>
      <c r="S448" s="8"/>
      <c r="T448" s="7">
        <f t="shared" ref="T448:T454" si="386">(O448+Q448)*K448</f>
        <v>0</v>
      </c>
      <c r="U448" s="7">
        <f t="shared" ref="U448:U454" si="387">S448*K448</f>
        <v>0</v>
      </c>
      <c r="V448" s="7">
        <f t="shared" ref="V448:V454" si="388">(O448*P448)+(Q448*R448)</f>
        <v>0</v>
      </c>
      <c r="W448" s="11">
        <f t="shared" ref="W448:W454" si="389">L448+N448-T448-U448+V448</f>
        <v>0</v>
      </c>
    </row>
    <row r="449" spans="1:23" x14ac:dyDescent="0.25">
      <c r="A449" s="226"/>
      <c r="B449" s="229"/>
      <c r="C449" s="233"/>
      <c r="D449" s="194"/>
      <c r="E449" s="195"/>
      <c r="F449" s="3"/>
      <c r="G449" s="4"/>
      <c r="H449" s="4"/>
      <c r="I449" s="5">
        <f t="shared" ref="I449:I454" si="390">IF(H449="t",G449-F449+1,ROUND((G449-F449)/30.4,0))</f>
        <v>0</v>
      </c>
      <c r="J449" s="6"/>
      <c r="K449" s="91">
        <f t="shared" si="384"/>
        <v>0</v>
      </c>
      <c r="L449" s="92">
        <f t="shared" ref="L449:L454" si="391">IF(H449="t",J449/30*I449,J449*I449)</f>
        <v>0</v>
      </c>
      <c r="M449" s="93">
        <v>0.26150000000000001</v>
      </c>
      <c r="N449" s="7">
        <f t="shared" si="385"/>
        <v>0</v>
      </c>
      <c r="O449" s="8"/>
      <c r="P449" s="9"/>
      <c r="Q449" s="8"/>
      <c r="R449" s="9"/>
      <c r="S449" s="8"/>
      <c r="T449" s="7">
        <f t="shared" si="386"/>
        <v>0</v>
      </c>
      <c r="U449" s="7">
        <f t="shared" si="387"/>
        <v>0</v>
      </c>
      <c r="V449" s="7">
        <f t="shared" si="388"/>
        <v>0</v>
      </c>
      <c r="W449" s="11">
        <f t="shared" si="389"/>
        <v>0</v>
      </c>
    </row>
    <row r="450" spans="1:23" x14ac:dyDescent="0.25">
      <c r="A450" s="226"/>
      <c r="B450" s="229"/>
      <c r="C450" s="233"/>
      <c r="D450" s="194"/>
      <c r="E450" s="195"/>
      <c r="F450" s="3"/>
      <c r="G450" s="4"/>
      <c r="H450" s="4"/>
      <c r="I450" s="5">
        <f t="shared" si="390"/>
        <v>0</v>
      </c>
      <c r="J450" s="6"/>
      <c r="K450" s="91">
        <f t="shared" si="384"/>
        <v>0</v>
      </c>
      <c r="L450" s="92">
        <f t="shared" si="391"/>
        <v>0</v>
      </c>
      <c r="M450" s="93">
        <v>0.26150000000000001</v>
      </c>
      <c r="N450" s="7">
        <f t="shared" si="385"/>
        <v>0</v>
      </c>
      <c r="O450" s="8"/>
      <c r="P450" s="9"/>
      <c r="Q450" s="8"/>
      <c r="R450" s="9"/>
      <c r="S450" s="8"/>
      <c r="T450" s="7">
        <f t="shared" si="386"/>
        <v>0</v>
      </c>
      <c r="U450" s="7">
        <f t="shared" si="387"/>
        <v>0</v>
      </c>
      <c r="V450" s="7">
        <f t="shared" si="388"/>
        <v>0</v>
      </c>
      <c r="W450" s="11">
        <f t="shared" si="389"/>
        <v>0</v>
      </c>
    </row>
    <row r="451" spans="1:23" x14ac:dyDescent="0.25">
      <c r="A451" s="226"/>
      <c r="B451" s="230"/>
      <c r="C451" s="233"/>
      <c r="D451" s="194"/>
      <c r="E451" s="195"/>
      <c r="F451" s="3"/>
      <c r="G451" s="4"/>
      <c r="H451" s="4"/>
      <c r="I451" s="5">
        <f t="shared" si="390"/>
        <v>0</v>
      </c>
      <c r="J451" s="6"/>
      <c r="K451" s="91">
        <f t="shared" si="384"/>
        <v>0</v>
      </c>
      <c r="L451" s="92">
        <f t="shared" si="391"/>
        <v>0</v>
      </c>
      <c r="M451" s="93">
        <v>0.26150000000000001</v>
      </c>
      <c r="N451" s="7">
        <f t="shared" si="385"/>
        <v>0</v>
      </c>
      <c r="O451" s="8"/>
      <c r="P451" s="9"/>
      <c r="Q451" s="8"/>
      <c r="R451" s="9"/>
      <c r="S451" s="8"/>
      <c r="T451" s="7">
        <f t="shared" si="386"/>
        <v>0</v>
      </c>
      <c r="U451" s="7">
        <f t="shared" si="387"/>
        <v>0</v>
      </c>
      <c r="V451" s="7">
        <f t="shared" si="388"/>
        <v>0</v>
      </c>
      <c r="W451" s="11">
        <f t="shared" si="389"/>
        <v>0</v>
      </c>
    </row>
    <row r="452" spans="1:23" x14ac:dyDescent="0.25">
      <c r="A452" s="226"/>
      <c r="B452" s="229"/>
      <c r="C452" s="233"/>
      <c r="D452" s="194"/>
      <c r="E452" s="195"/>
      <c r="F452" s="3"/>
      <c r="G452" s="4"/>
      <c r="H452" s="2"/>
      <c r="I452" s="5">
        <f t="shared" si="390"/>
        <v>0</v>
      </c>
      <c r="J452" s="6"/>
      <c r="K452" s="91">
        <f t="shared" si="384"/>
        <v>0</v>
      </c>
      <c r="L452" s="92">
        <f t="shared" si="391"/>
        <v>0</v>
      </c>
      <c r="M452" s="93">
        <v>0.26150000000000001</v>
      </c>
      <c r="N452" s="7">
        <f t="shared" si="385"/>
        <v>0</v>
      </c>
      <c r="O452" s="8"/>
      <c r="P452" s="9"/>
      <c r="Q452" s="8"/>
      <c r="R452" s="9"/>
      <c r="S452" s="8"/>
      <c r="T452" s="7">
        <f t="shared" si="386"/>
        <v>0</v>
      </c>
      <c r="U452" s="7">
        <f t="shared" si="387"/>
        <v>0</v>
      </c>
      <c r="V452" s="7">
        <f t="shared" si="388"/>
        <v>0</v>
      </c>
      <c r="W452" s="11">
        <f t="shared" si="389"/>
        <v>0</v>
      </c>
    </row>
    <row r="453" spans="1:23" x14ac:dyDescent="0.25">
      <c r="A453" s="226"/>
      <c r="B453" s="229"/>
      <c r="C453" s="233"/>
      <c r="D453" s="194"/>
      <c r="E453" s="195"/>
      <c r="F453" s="3"/>
      <c r="G453" s="4"/>
      <c r="H453" s="2"/>
      <c r="I453" s="5">
        <f t="shared" si="390"/>
        <v>0</v>
      </c>
      <c r="J453" s="6"/>
      <c r="K453" s="91">
        <f t="shared" si="384"/>
        <v>0</v>
      </c>
      <c r="L453" s="92">
        <f t="shared" si="391"/>
        <v>0</v>
      </c>
      <c r="M453" s="93">
        <v>0.26150000000000001</v>
      </c>
      <c r="N453" s="7">
        <f t="shared" si="385"/>
        <v>0</v>
      </c>
      <c r="O453" s="8"/>
      <c r="P453" s="9"/>
      <c r="Q453" s="8"/>
      <c r="R453" s="9"/>
      <c r="S453" s="8"/>
      <c r="T453" s="7">
        <f t="shared" si="386"/>
        <v>0</v>
      </c>
      <c r="U453" s="7">
        <f t="shared" si="387"/>
        <v>0</v>
      </c>
      <c r="V453" s="7">
        <f t="shared" si="388"/>
        <v>0</v>
      </c>
      <c r="W453" s="11">
        <f t="shared" si="389"/>
        <v>0</v>
      </c>
    </row>
    <row r="454" spans="1:23" x14ac:dyDescent="0.25">
      <c r="A454" s="227"/>
      <c r="B454" s="231"/>
      <c r="C454" s="234"/>
      <c r="D454" s="194"/>
      <c r="E454" s="195"/>
      <c r="F454" s="3"/>
      <c r="G454" s="4"/>
      <c r="H454" s="2"/>
      <c r="I454" s="5">
        <f t="shared" si="390"/>
        <v>0</v>
      </c>
      <c r="J454" s="6"/>
      <c r="K454" s="91">
        <f t="shared" si="384"/>
        <v>0</v>
      </c>
      <c r="L454" s="92">
        <f t="shared" si="391"/>
        <v>0</v>
      </c>
      <c r="M454" s="93">
        <v>0.26150000000000001</v>
      </c>
      <c r="N454" s="7">
        <f t="shared" si="385"/>
        <v>0</v>
      </c>
      <c r="O454" s="8"/>
      <c r="P454" s="9"/>
      <c r="Q454" s="8"/>
      <c r="R454" s="9"/>
      <c r="S454" s="8"/>
      <c r="T454" s="7">
        <f t="shared" si="386"/>
        <v>0</v>
      </c>
      <c r="U454" s="7">
        <f t="shared" si="387"/>
        <v>0</v>
      </c>
      <c r="V454" s="7">
        <f t="shared" si="388"/>
        <v>0</v>
      </c>
      <c r="W454" s="11">
        <f t="shared" si="389"/>
        <v>0</v>
      </c>
    </row>
    <row r="455" spans="1:23" s="98" customFormat="1" x14ac:dyDescent="0.25">
      <c r="A455" s="235" t="s">
        <v>114</v>
      </c>
      <c r="B455" s="236"/>
      <c r="C455" s="236"/>
      <c r="D455" s="237"/>
      <c r="E455" s="236"/>
      <c r="F455" s="236"/>
      <c r="G455" s="236"/>
      <c r="H455" s="236"/>
      <c r="I455" s="236"/>
      <c r="J455" s="236"/>
      <c r="K455" s="238"/>
      <c r="L455" s="95">
        <f>SUM(L448:L454)</f>
        <v>0</v>
      </c>
      <c r="M455" s="96"/>
      <c r="N455" s="27">
        <f>SUM(N448:N454)</f>
        <v>0</v>
      </c>
      <c r="O455" s="29">
        <f>SUM(O448:O454)</f>
        <v>0</v>
      </c>
      <c r="P455" s="97"/>
      <c r="Q455" s="29">
        <f>SUM(Q448:Q454)</f>
        <v>0</v>
      </c>
      <c r="R455" s="97"/>
      <c r="S455" s="29">
        <f>SUM(S448:S454)</f>
        <v>0</v>
      </c>
      <c r="T455" s="27">
        <f>SUM(T448:T454)</f>
        <v>0</v>
      </c>
      <c r="U455" s="27">
        <f>SUM(U448:U454)</f>
        <v>0</v>
      </c>
      <c r="V455" s="27">
        <f>SUM(V448:V454)</f>
        <v>0</v>
      </c>
      <c r="W455" s="28">
        <f>SUM(W448:W454)</f>
        <v>0</v>
      </c>
    </row>
    <row r="456" spans="1:23" s="52" customFormat="1" ht="5.0999999999999996" customHeight="1" x14ac:dyDescent="0.25">
      <c r="A456" s="86"/>
      <c r="B456" s="86"/>
      <c r="C456" s="86"/>
      <c r="D456" s="132"/>
      <c r="E456" s="23"/>
      <c r="F456" s="87"/>
      <c r="G456" s="88"/>
      <c r="H456" s="88"/>
      <c r="I456" s="23"/>
      <c r="J456" s="24"/>
      <c r="K456" s="24"/>
      <c r="L456" s="24"/>
      <c r="M456" s="89"/>
      <c r="N456" s="24"/>
      <c r="O456" s="25"/>
      <c r="P456" s="90"/>
      <c r="Q456" s="25"/>
      <c r="R456" s="90"/>
      <c r="S456" s="25"/>
      <c r="T456" s="24"/>
      <c r="U456" s="24"/>
      <c r="V456" s="24"/>
      <c r="W456" s="26"/>
    </row>
    <row r="457" spans="1:23" x14ac:dyDescent="0.25">
      <c r="A457" s="225"/>
      <c r="B457" s="228"/>
      <c r="C457" s="232"/>
      <c r="D457" s="194"/>
      <c r="E457" s="195"/>
      <c r="F457" s="3"/>
      <c r="G457" s="4"/>
      <c r="H457" s="4"/>
      <c r="I457" s="5">
        <f>IF(H457="t",G457-F457+1,ROUND((G457-F457)/30.4,0))</f>
        <v>0</v>
      </c>
      <c r="J457" s="6"/>
      <c r="K457" s="91">
        <f t="shared" ref="K457:K463" si="392">J457/30</f>
        <v>0</v>
      </c>
      <c r="L457" s="92">
        <f>IF(H457="t",J457/30*I457,J457*I457)</f>
        <v>0</v>
      </c>
      <c r="M457" s="93">
        <v>0.26150000000000001</v>
      </c>
      <c r="N457" s="7">
        <f t="shared" ref="N457:N463" si="393">L457*M457</f>
        <v>0</v>
      </c>
      <c r="O457" s="8"/>
      <c r="P457" s="9"/>
      <c r="Q457" s="8"/>
      <c r="R457" s="9"/>
      <c r="S457" s="8"/>
      <c r="T457" s="7">
        <f t="shared" ref="T457:T463" si="394">(O457+Q457)*K457</f>
        <v>0</v>
      </c>
      <c r="U457" s="7">
        <f t="shared" ref="U457:U463" si="395">S457*K457</f>
        <v>0</v>
      </c>
      <c r="V457" s="7">
        <f t="shared" ref="V457:V463" si="396">(O457*P457)+(Q457*R457)</f>
        <v>0</v>
      </c>
      <c r="W457" s="11">
        <f t="shared" ref="W457:W463" si="397">L457+N457-T457-U457+V457</f>
        <v>0</v>
      </c>
    </row>
    <row r="458" spans="1:23" x14ac:dyDescent="0.25">
      <c r="A458" s="226"/>
      <c r="B458" s="229"/>
      <c r="C458" s="233"/>
      <c r="D458" s="194"/>
      <c r="E458" s="195"/>
      <c r="F458" s="3"/>
      <c r="G458" s="4"/>
      <c r="H458" s="4"/>
      <c r="I458" s="5">
        <f t="shared" ref="I458:I463" si="398">IF(H458="t",G458-F458+1,ROUND((G458-F458)/30.4,0))</f>
        <v>0</v>
      </c>
      <c r="J458" s="6"/>
      <c r="K458" s="91">
        <f t="shared" si="392"/>
        <v>0</v>
      </c>
      <c r="L458" s="92">
        <f t="shared" ref="L458:L463" si="399">IF(H458="t",J458/30*I458,J458*I458)</f>
        <v>0</v>
      </c>
      <c r="M458" s="93">
        <v>0.26150000000000001</v>
      </c>
      <c r="N458" s="7">
        <f t="shared" si="393"/>
        <v>0</v>
      </c>
      <c r="O458" s="8"/>
      <c r="P458" s="9"/>
      <c r="Q458" s="8"/>
      <c r="R458" s="9"/>
      <c r="S458" s="8"/>
      <c r="T458" s="7">
        <f t="shared" si="394"/>
        <v>0</v>
      </c>
      <c r="U458" s="7">
        <f t="shared" si="395"/>
        <v>0</v>
      </c>
      <c r="V458" s="7">
        <f t="shared" si="396"/>
        <v>0</v>
      </c>
      <c r="W458" s="11">
        <f t="shared" si="397"/>
        <v>0</v>
      </c>
    </row>
    <row r="459" spans="1:23" x14ac:dyDescent="0.25">
      <c r="A459" s="226"/>
      <c r="B459" s="229"/>
      <c r="C459" s="233"/>
      <c r="D459" s="194"/>
      <c r="E459" s="195"/>
      <c r="F459" s="3"/>
      <c r="G459" s="4"/>
      <c r="H459" s="4"/>
      <c r="I459" s="5">
        <f t="shared" si="398"/>
        <v>0</v>
      </c>
      <c r="J459" s="6"/>
      <c r="K459" s="91">
        <f t="shared" si="392"/>
        <v>0</v>
      </c>
      <c r="L459" s="92">
        <f t="shared" si="399"/>
        <v>0</v>
      </c>
      <c r="M459" s="93">
        <v>0.26150000000000001</v>
      </c>
      <c r="N459" s="7">
        <f t="shared" si="393"/>
        <v>0</v>
      </c>
      <c r="O459" s="8"/>
      <c r="P459" s="9"/>
      <c r="Q459" s="8"/>
      <c r="R459" s="9"/>
      <c r="S459" s="8"/>
      <c r="T459" s="7">
        <f t="shared" si="394"/>
        <v>0</v>
      </c>
      <c r="U459" s="7">
        <f t="shared" si="395"/>
        <v>0</v>
      </c>
      <c r="V459" s="7">
        <f t="shared" si="396"/>
        <v>0</v>
      </c>
      <c r="W459" s="11">
        <f t="shared" si="397"/>
        <v>0</v>
      </c>
    </row>
    <row r="460" spans="1:23" x14ac:dyDescent="0.25">
      <c r="A460" s="226"/>
      <c r="B460" s="230"/>
      <c r="C460" s="233"/>
      <c r="D460" s="194"/>
      <c r="E460" s="195"/>
      <c r="F460" s="3"/>
      <c r="G460" s="4"/>
      <c r="H460" s="4"/>
      <c r="I460" s="5">
        <f t="shared" si="398"/>
        <v>0</v>
      </c>
      <c r="J460" s="6"/>
      <c r="K460" s="91">
        <f t="shared" si="392"/>
        <v>0</v>
      </c>
      <c r="L460" s="92">
        <f t="shared" si="399"/>
        <v>0</v>
      </c>
      <c r="M460" s="93">
        <v>0.26150000000000001</v>
      </c>
      <c r="N460" s="7">
        <f t="shared" si="393"/>
        <v>0</v>
      </c>
      <c r="O460" s="8"/>
      <c r="P460" s="9"/>
      <c r="Q460" s="8"/>
      <c r="R460" s="9"/>
      <c r="S460" s="8"/>
      <c r="T460" s="7">
        <f t="shared" si="394"/>
        <v>0</v>
      </c>
      <c r="U460" s="7">
        <f t="shared" si="395"/>
        <v>0</v>
      </c>
      <c r="V460" s="7">
        <f t="shared" si="396"/>
        <v>0</v>
      </c>
      <c r="W460" s="11">
        <f t="shared" si="397"/>
        <v>0</v>
      </c>
    </row>
    <row r="461" spans="1:23" x14ac:dyDescent="0.25">
      <c r="A461" s="226"/>
      <c r="B461" s="229"/>
      <c r="C461" s="233"/>
      <c r="D461" s="194"/>
      <c r="E461" s="195"/>
      <c r="F461" s="3"/>
      <c r="G461" s="4"/>
      <c r="H461" s="2"/>
      <c r="I461" s="5">
        <f t="shared" si="398"/>
        <v>0</v>
      </c>
      <c r="J461" s="6"/>
      <c r="K461" s="91">
        <f t="shared" si="392"/>
        <v>0</v>
      </c>
      <c r="L461" s="92">
        <f t="shared" si="399"/>
        <v>0</v>
      </c>
      <c r="M461" s="93">
        <v>0.26150000000000001</v>
      </c>
      <c r="N461" s="7">
        <f t="shared" si="393"/>
        <v>0</v>
      </c>
      <c r="O461" s="8"/>
      <c r="P461" s="9"/>
      <c r="Q461" s="8"/>
      <c r="R461" s="9"/>
      <c r="S461" s="8"/>
      <c r="T461" s="7">
        <f t="shared" si="394"/>
        <v>0</v>
      </c>
      <c r="U461" s="7">
        <f t="shared" si="395"/>
        <v>0</v>
      </c>
      <c r="V461" s="7">
        <f t="shared" si="396"/>
        <v>0</v>
      </c>
      <c r="W461" s="11">
        <f t="shared" si="397"/>
        <v>0</v>
      </c>
    </row>
    <row r="462" spans="1:23" x14ac:dyDescent="0.25">
      <c r="A462" s="226"/>
      <c r="B462" s="229"/>
      <c r="C462" s="233"/>
      <c r="D462" s="194"/>
      <c r="E462" s="195"/>
      <c r="F462" s="3"/>
      <c r="G462" s="4"/>
      <c r="H462" s="2"/>
      <c r="I462" s="5">
        <f t="shared" si="398"/>
        <v>0</v>
      </c>
      <c r="J462" s="6"/>
      <c r="K462" s="91">
        <f t="shared" si="392"/>
        <v>0</v>
      </c>
      <c r="L462" s="92">
        <f t="shared" si="399"/>
        <v>0</v>
      </c>
      <c r="M462" s="93">
        <v>0.26150000000000001</v>
      </c>
      <c r="N462" s="7">
        <f t="shared" si="393"/>
        <v>0</v>
      </c>
      <c r="O462" s="8"/>
      <c r="P462" s="9"/>
      <c r="Q462" s="8"/>
      <c r="R462" s="9"/>
      <c r="S462" s="8"/>
      <c r="T462" s="7">
        <f t="shared" si="394"/>
        <v>0</v>
      </c>
      <c r="U462" s="7">
        <f t="shared" si="395"/>
        <v>0</v>
      </c>
      <c r="V462" s="7">
        <f t="shared" si="396"/>
        <v>0</v>
      </c>
      <c r="W462" s="11">
        <f t="shared" si="397"/>
        <v>0</v>
      </c>
    </row>
    <row r="463" spans="1:23" x14ac:dyDescent="0.25">
      <c r="A463" s="227"/>
      <c r="B463" s="231"/>
      <c r="C463" s="234"/>
      <c r="D463" s="194"/>
      <c r="E463" s="195"/>
      <c r="F463" s="3"/>
      <c r="G463" s="4"/>
      <c r="H463" s="2"/>
      <c r="I463" s="5">
        <f t="shared" si="398"/>
        <v>0</v>
      </c>
      <c r="J463" s="6"/>
      <c r="K463" s="91">
        <f t="shared" si="392"/>
        <v>0</v>
      </c>
      <c r="L463" s="92">
        <f t="shared" si="399"/>
        <v>0</v>
      </c>
      <c r="M463" s="93">
        <v>0.26150000000000001</v>
      </c>
      <c r="N463" s="7">
        <f t="shared" si="393"/>
        <v>0</v>
      </c>
      <c r="O463" s="8"/>
      <c r="P463" s="9"/>
      <c r="Q463" s="8"/>
      <c r="R463" s="9"/>
      <c r="S463" s="8"/>
      <c r="T463" s="7">
        <f t="shared" si="394"/>
        <v>0</v>
      </c>
      <c r="U463" s="7">
        <f t="shared" si="395"/>
        <v>0</v>
      </c>
      <c r="V463" s="7">
        <f t="shared" si="396"/>
        <v>0</v>
      </c>
      <c r="W463" s="11">
        <f t="shared" si="397"/>
        <v>0</v>
      </c>
    </row>
    <row r="464" spans="1:23" s="98" customFormat="1" x14ac:dyDescent="0.25">
      <c r="A464" s="235" t="s">
        <v>114</v>
      </c>
      <c r="B464" s="236"/>
      <c r="C464" s="236"/>
      <c r="D464" s="237"/>
      <c r="E464" s="236"/>
      <c r="F464" s="236"/>
      <c r="G464" s="236"/>
      <c r="H464" s="236"/>
      <c r="I464" s="236"/>
      <c r="J464" s="236"/>
      <c r="K464" s="238"/>
      <c r="L464" s="95">
        <f>SUM(L457:L463)</f>
        <v>0</v>
      </c>
      <c r="M464" s="96"/>
      <c r="N464" s="27">
        <f>SUM(N457:N463)</f>
        <v>0</v>
      </c>
      <c r="O464" s="29">
        <f>SUM(O457:O463)</f>
        <v>0</v>
      </c>
      <c r="P464" s="97"/>
      <c r="Q464" s="29">
        <f>SUM(Q457:Q463)</f>
        <v>0</v>
      </c>
      <c r="R464" s="97"/>
      <c r="S464" s="29">
        <f>SUM(S457:S463)</f>
        <v>0</v>
      </c>
      <c r="T464" s="27">
        <f>SUM(T457:T463)</f>
        <v>0</v>
      </c>
      <c r="U464" s="27">
        <f>SUM(U457:U463)</f>
        <v>0</v>
      </c>
      <c r="V464" s="27">
        <f>SUM(V457:V463)</f>
        <v>0</v>
      </c>
      <c r="W464" s="28">
        <f>SUM(W457:W463)</f>
        <v>0</v>
      </c>
    </row>
    <row r="465" spans="1:23" s="52" customFormat="1" ht="5.0999999999999996" customHeight="1" thickBot="1" x14ac:dyDescent="0.3">
      <c r="A465" s="86"/>
      <c r="B465" s="86"/>
      <c r="C465" s="86"/>
      <c r="D465" s="23"/>
      <c r="E465" s="23"/>
      <c r="F465" s="87"/>
      <c r="G465" s="88"/>
      <c r="H465" s="88"/>
      <c r="I465" s="23"/>
      <c r="J465" s="24"/>
      <c r="K465" s="24"/>
      <c r="L465" s="24"/>
      <c r="M465" s="89"/>
      <c r="N465" s="24"/>
      <c r="O465" s="25"/>
      <c r="P465" s="90"/>
      <c r="Q465" s="25"/>
      <c r="R465" s="90"/>
      <c r="S465" s="25"/>
      <c r="T465" s="24"/>
      <c r="U465" s="24"/>
      <c r="V465" s="24"/>
      <c r="W465" s="26"/>
    </row>
    <row r="466" spans="1:23" s="98" customFormat="1" ht="15.75" thickBot="1" x14ac:dyDescent="0.3">
      <c r="A466" s="105" t="s">
        <v>28</v>
      </c>
      <c r="B466" s="106"/>
      <c r="C466" s="106"/>
      <c r="D466" s="133"/>
      <c r="E466" s="106"/>
      <c r="F466" s="106"/>
      <c r="G466" s="106"/>
      <c r="H466" s="106"/>
      <c r="I466" s="106"/>
      <c r="J466" s="106"/>
      <c r="K466" s="107"/>
      <c r="L466" s="10">
        <f>L464+L455+L446+L437+L428+L419+L410+L401+L392+L383+L374+L365+L356+L347+L338+L329+L320+L311+L302+L293+L284+L275+L266+L257+L248+L239+L230+L221+L212+L203+L194+L185+L176+L167+L158+L149+L140+L131+L122+L113+L104+L95+L86+L77+L68+L59+L50+L41+L32+L23</f>
        <v>0</v>
      </c>
      <c r="M466" s="10"/>
      <c r="N466" s="10">
        <f t="shared" ref="N466:W466" si="400">N464+N455+N446+N437+N428+N419+N410+N401+N392+N383+N374+N365+N356+N347+N338+N329+N320+N311+N302+N293+N284+N275+N266+N257+N248+N239+N230+N221+N212+N203+N194+N185+N176+N167+N158+N149+N140+N131+N122+N113+N104+N95+N86+N77+N68+N59+N50+N41+N32+N23</f>
        <v>0</v>
      </c>
      <c r="O466" s="102">
        <f t="shared" si="400"/>
        <v>0</v>
      </c>
      <c r="P466" s="10"/>
      <c r="Q466" s="102">
        <f t="shared" si="400"/>
        <v>0</v>
      </c>
      <c r="R466" s="10"/>
      <c r="S466" s="102">
        <f t="shared" si="400"/>
        <v>0</v>
      </c>
      <c r="T466" s="10">
        <f t="shared" si="400"/>
        <v>0</v>
      </c>
      <c r="U466" s="10">
        <f t="shared" si="400"/>
        <v>0</v>
      </c>
      <c r="V466" s="10">
        <f t="shared" si="400"/>
        <v>0</v>
      </c>
      <c r="W466" s="31">
        <f t="shared" si="400"/>
        <v>0</v>
      </c>
    </row>
  </sheetData>
  <sheetProtection password="DD82" sheet="1" selectLockedCells="1"/>
  <mergeCells count="232">
    <mergeCell ref="N7:P7"/>
    <mergeCell ref="A8:A9"/>
    <mergeCell ref="B8:E9"/>
    <mergeCell ref="N8:P8"/>
    <mergeCell ref="N9:P9"/>
    <mergeCell ref="N10:P10"/>
    <mergeCell ref="A1:G2"/>
    <mergeCell ref="S2:U2"/>
    <mergeCell ref="V2:W2"/>
    <mergeCell ref="N3:P3"/>
    <mergeCell ref="N4:P4"/>
    <mergeCell ref="A5:A6"/>
    <mergeCell ref="B5:J6"/>
    <mergeCell ref="N5:P5"/>
    <mergeCell ref="N6:P6"/>
    <mergeCell ref="N11:P11"/>
    <mergeCell ref="A13:A14"/>
    <mergeCell ref="B13:B14"/>
    <mergeCell ref="C13:C14"/>
    <mergeCell ref="D13:D14"/>
    <mergeCell ref="E13:E14"/>
    <mergeCell ref="F13:G13"/>
    <mergeCell ref="H13:H14"/>
    <mergeCell ref="I13:I14"/>
    <mergeCell ref="J13:J14"/>
    <mergeCell ref="A32:K32"/>
    <mergeCell ref="A34:A40"/>
    <mergeCell ref="B34:B40"/>
    <mergeCell ref="C34:C40"/>
    <mergeCell ref="A41:K41"/>
    <mergeCell ref="A43:A49"/>
    <mergeCell ref="B43:B49"/>
    <mergeCell ref="C43:C49"/>
    <mergeCell ref="W13:W14"/>
    <mergeCell ref="A16:A22"/>
    <mergeCell ref="B16:B22"/>
    <mergeCell ref="C16:C22"/>
    <mergeCell ref="A23:K23"/>
    <mergeCell ref="A25:A31"/>
    <mergeCell ref="B25:B31"/>
    <mergeCell ref="C25:C31"/>
    <mergeCell ref="K13:K14"/>
    <mergeCell ref="L13:L14"/>
    <mergeCell ref="M13:N13"/>
    <mergeCell ref="O13:S13"/>
    <mergeCell ref="T13:U13"/>
    <mergeCell ref="V13:V14"/>
    <mergeCell ref="A68:K68"/>
    <mergeCell ref="A70:A76"/>
    <mergeCell ref="B70:B76"/>
    <mergeCell ref="C70:C76"/>
    <mergeCell ref="A77:K77"/>
    <mergeCell ref="A79:A85"/>
    <mergeCell ref="B79:B85"/>
    <mergeCell ref="C79:C85"/>
    <mergeCell ref="A50:K50"/>
    <mergeCell ref="A52:A58"/>
    <mergeCell ref="B52:B58"/>
    <mergeCell ref="C52:C58"/>
    <mergeCell ref="A59:K59"/>
    <mergeCell ref="A61:A67"/>
    <mergeCell ref="B61:B67"/>
    <mergeCell ref="C61:C67"/>
    <mergeCell ref="A104:K104"/>
    <mergeCell ref="A106:A112"/>
    <mergeCell ref="B106:B112"/>
    <mergeCell ref="C106:C112"/>
    <mergeCell ref="A113:K113"/>
    <mergeCell ref="A115:A121"/>
    <mergeCell ref="B115:B121"/>
    <mergeCell ref="C115:C121"/>
    <mergeCell ref="A86:K86"/>
    <mergeCell ref="A88:A94"/>
    <mergeCell ref="B88:B94"/>
    <mergeCell ref="C88:C94"/>
    <mergeCell ref="A95:K95"/>
    <mergeCell ref="A97:A103"/>
    <mergeCell ref="B97:B103"/>
    <mergeCell ref="C97:C103"/>
    <mergeCell ref="A140:K140"/>
    <mergeCell ref="A142:A148"/>
    <mergeCell ref="B142:B148"/>
    <mergeCell ref="C142:C148"/>
    <mergeCell ref="A149:K149"/>
    <mergeCell ref="A151:A157"/>
    <mergeCell ref="B151:B157"/>
    <mergeCell ref="C151:C157"/>
    <mergeCell ref="A122:K122"/>
    <mergeCell ref="A124:A130"/>
    <mergeCell ref="B124:B130"/>
    <mergeCell ref="C124:C130"/>
    <mergeCell ref="A131:K131"/>
    <mergeCell ref="A133:A139"/>
    <mergeCell ref="B133:B139"/>
    <mergeCell ref="C133:C139"/>
    <mergeCell ref="A176:K176"/>
    <mergeCell ref="A178:A184"/>
    <mergeCell ref="B178:B184"/>
    <mergeCell ref="C178:C184"/>
    <mergeCell ref="A185:K185"/>
    <mergeCell ref="A187:A193"/>
    <mergeCell ref="B187:B193"/>
    <mergeCell ref="C187:C193"/>
    <mergeCell ref="A158:K158"/>
    <mergeCell ref="A160:A166"/>
    <mergeCell ref="B160:B166"/>
    <mergeCell ref="C160:C166"/>
    <mergeCell ref="A167:K167"/>
    <mergeCell ref="A169:A175"/>
    <mergeCell ref="B169:B175"/>
    <mergeCell ref="C169:C175"/>
    <mergeCell ref="A212:K212"/>
    <mergeCell ref="A214:A220"/>
    <mergeCell ref="B214:B220"/>
    <mergeCell ref="C214:C220"/>
    <mergeCell ref="A221:K221"/>
    <mergeCell ref="A223:A229"/>
    <mergeCell ref="B223:B229"/>
    <mergeCell ref="C223:C229"/>
    <mergeCell ref="A194:K194"/>
    <mergeCell ref="A196:A202"/>
    <mergeCell ref="B196:B202"/>
    <mergeCell ref="C196:C202"/>
    <mergeCell ref="A203:K203"/>
    <mergeCell ref="A205:A211"/>
    <mergeCell ref="B205:B211"/>
    <mergeCell ref="C205:C211"/>
    <mergeCell ref="A248:K248"/>
    <mergeCell ref="A250:A256"/>
    <mergeCell ref="B250:B256"/>
    <mergeCell ref="C250:C256"/>
    <mergeCell ref="A257:K257"/>
    <mergeCell ref="A259:A265"/>
    <mergeCell ref="B259:B265"/>
    <mergeCell ref="C259:C265"/>
    <mergeCell ref="A230:K230"/>
    <mergeCell ref="A232:A238"/>
    <mergeCell ref="B232:B238"/>
    <mergeCell ref="C232:C238"/>
    <mergeCell ref="A239:K239"/>
    <mergeCell ref="A241:A247"/>
    <mergeCell ref="B241:B247"/>
    <mergeCell ref="C241:C247"/>
    <mergeCell ref="A284:K284"/>
    <mergeCell ref="A286:A292"/>
    <mergeCell ref="B286:B292"/>
    <mergeCell ref="C286:C292"/>
    <mergeCell ref="A293:K293"/>
    <mergeCell ref="A295:A301"/>
    <mergeCell ref="B295:B301"/>
    <mergeCell ref="C295:C301"/>
    <mergeCell ref="A266:K266"/>
    <mergeCell ref="A268:A274"/>
    <mergeCell ref="B268:B274"/>
    <mergeCell ref="C268:C274"/>
    <mergeCell ref="A275:K275"/>
    <mergeCell ref="A277:A283"/>
    <mergeCell ref="B277:B283"/>
    <mergeCell ref="C277:C283"/>
    <mergeCell ref="A320:K320"/>
    <mergeCell ref="A322:A328"/>
    <mergeCell ref="B322:B328"/>
    <mergeCell ref="C322:C328"/>
    <mergeCell ref="A329:K329"/>
    <mergeCell ref="A331:A337"/>
    <mergeCell ref="B331:B337"/>
    <mergeCell ref="C331:C337"/>
    <mergeCell ref="A302:K302"/>
    <mergeCell ref="A304:A310"/>
    <mergeCell ref="B304:B310"/>
    <mergeCell ref="C304:C310"/>
    <mergeCell ref="A311:K311"/>
    <mergeCell ref="A313:A319"/>
    <mergeCell ref="B313:B319"/>
    <mergeCell ref="C313:C319"/>
    <mergeCell ref="A356:K356"/>
    <mergeCell ref="A358:A364"/>
    <mergeCell ref="B358:B364"/>
    <mergeCell ref="C358:C364"/>
    <mergeCell ref="A365:K365"/>
    <mergeCell ref="A367:A373"/>
    <mergeCell ref="B367:B373"/>
    <mergeCell ref="C367:C373"/>
    <mergeCell ref="A338:K338"/>
    <mergeCell ref="A340:A346"/>
    <mergeCell ref="B340:B346"/>
    <mergeCell ref="C340:C346"/>
    <mergeCell ref="A347:K347"/>
    <mergeCell ref="A349:A355"/>
    <mergeCell ref="B349:B355"/>
    <mergeCell ref="C349:C355"/>
    <mergeCell ref="A392:K392"/>
    <mergeCell ref="A394:A400"/>
    <mergeCell ref="B394:B400"/>
    <mergeCell ref="C394:C400"/>
    <mergeCell ref="A401:K401"/>
    <mergeCell ref="A403:A409"/>
    <mergeCell ref="B403:B409"/>
    <mergeCell ref="C403:C409"/>
    <mergeCell ref="A374:K374"/>
    <mergeCell ref="A376:A382"/>
    <mergeCell ref="B376:B382"/>
    <mergeCell ref="C376:C382"/>
    <mergeCell ref="A383:K383"/>
    <mergeCell ref="A385:A391"/>
    <mergeCell ref="B385:B391"/>
    <mergeCell ref="C385:C391"/>
    <mergeCell ref="A428:K428"/>
    <mergeCell ref="A430:A436"/>
    <mergeCell ref="B430:B436"/>
    <mergeCell ref="C430:C436"/>
    <mergeCell ref="A437:K437"/>
    <mergeCell ref="A439:A445"/>
    <mergeCell ref="B439:B445"/>
    <mergeCell ref="C439:C445"/>
    <mergeCell ref="A410:K410"/>
    <mergeCell ref="A412:A418"/>
    <mergeCell ref="B412:B418"/>
    <mergeCell ref="C412:C418"/>
    <mergeCell ref="A419:K419"/>
    <mergeCell ref="A421:A427"/>
    <mergeCell ref="B421:B427"/>
    <mergeCell ref="C421:C427"/>
    <mergeCell ref="A464:K464"/>
    <mergeCell ref="A446:K446"/>
    <mergeCell ref="A448:A454"/>
    <mergeCell ref="B448:B454"/>
    <mergeCell ref="C448:C454"/>
    <mergeCell ref="A455:K455"/>
    <mergeCell ref="A457:A463"/>
    <mergeCell ref="B457:B463"/>
    <mergeCell ref="C457:C463"/>
  </mergeCells>
  <dataValidations count="4">
    <dataValidation type="list" showInputMessage="1" showErrorMessage="1" sqref="D16:D22 D25:D31 D34:D40 D43:D49 D52:D58 D61:D67 D70:D76 D79:D85 D88:D94 D97:D103 D106:D112 D115:D121 D124:D130 D133:D139 D142:D148 D151:D157 D160:D166 D169:D175 D178:D184 D187:D193 D196:D202 D205:D211 D214:D220 D223:D229 D232:D238 D241:D247 D250:D256 D259:D265 D268:D274 D277:D283 D286:D292 D295:D301 D304:D310 D313:D319 D322:D328 D331:D337 D340:D346 D349:D355 D358:D364 D367:D373 D376:D382 D385:D391 D394:D400 D403:D409 D412:D418 D421:D427 D430:D436 D439:D445 D448:D454 D457:D463">
      <formula1>Typ</formula1>
    </dataValidation>
    <dataValidation type="list" allowBlank="1" showInputMessage="1" showErrorMessage="1" error="falscher Inhalt" sqref="R15:R465">
      <formula1>ZuschussKG43T</formula1>
    </dataValidation>
    <dataValidation type="list" allowBlank="1" showErrorMessage="1" error="falscher Inhalt" sqref="P15:P465">
      <formula1>ZuschussKG42T</formula1>
    </dataValidation>
    <dataValidation type="list" allowBlank="1" showErrorMessage="1" sqref="J447:J454 J366:J373 J15:J22 J24:J31 J465 J33:J40 J375:J382 J384:J391 J393:J400 J402:J409 J42:J49 J51:J58 J60:J67 J69:J76 J78:J85 J87:J94 J96:J103 J105:J112 J114:J121 J123:J130 J132:J139 J141:J148 J150:J157 J159:J166 J168:J175 J177:J184 J186:J193 J195:J202 J204:J211 J213:J220 J222:J229 J231:J238 J240:J247 J249:J256 J258:J265 J267:J274 J276:J283 J285:J292 J294:J301 J303:J310 J312:J319 J321:J328 J330:J337 J339:J346 J348:J355 J357:J364 J411:J418 J420:J427 J429:J436 J438:J445 J456:J463">
      <formula1>zustehendeBeihilfe</formula1>
    </dataValidation>
  </dataValidation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&amp;Lerstellt: 14.02.2024&amp;RBerechnungsblatt Ausbildungsbeihilfen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84</vt:i4>
      </vt:variant>
    </vt:vector>
  </HeadingPairs>
  <TitlesOfParts>
    <vt:vector size="96" baseType="lpstr">
      <vt:lpstr>Summe</vt:lpstr>
      <vt:lpstr>Blatt 1</vt:lpstr>
      <vt:lpstr>Blatt 2</vt:lpstr>
      <vt:lpstr>Blatt 3</vt:lpstr>
      <vt:lpstr>Blatt 4</vt:lpstr>
      <vt:lpstr>Blatt 5</vt:lpstr>
      <vt:lpstr>Blatt 6</vt:lpstr>
      <vt:lpstr>Blatt 7</vt:lpstr>
      <vt:lpstr>Blatt 8</vt:lpstr>
      <vt:lpstr>Blatt 9</vt:lpstr>
      <vt:lpstr>Blatt 10</vt:lpstr>
      <vt:lpstr>Erläuterungen</vt:lpstr>
      <vt:lpstr>'Blatt 10'!AbzugEURTag</vt:lpstr>
      <vt:lpstr>'Blatt 2'!AbzugEURTag</vt:lpstr>
      <vt:lpstr>'Blatt 3'!AbzugEURTag</vt:lpstr>
      <vt:lpstr>'Blatt 4'!AbzugEURTag</vt:lpstr>
      <vt:lpstr>'Blatt 5'!AbzugEURTag</vt:lpstr>
      <vt:lpstr>'Blatt 6'!AbzugEURTag</vt:lpstr>
      <vt:lpstr>'Blatt 7'!AbzugEURTag</vt:lpstr>
      <vt:lpstr>'Blatt 8'!AbzugEURTag</vt:lpstr>
      <vt:lpstr>'Blatt 9'!AbzugEURTag</vt:lpstr>
      <vt:lpstr>Summe!AbzugEURTag</vt:lpstr>
      <vt:lpstr>AbzugEURTag</vt:lpstr>
      <vt:lpstr>'Blatt 1'!Druckbereich</vt:lpstr>
      <vt:lpstr>'Blatt 10'!Druckbereich</vt:lpstr>
      <vt:lpstr>'Blatt 2'!Druckbereich</vt:lpstr>
      <vt:lpstr>'Blatt 3'!Druckbereich</vt:lpstr>
      <vt:lpstr>'Blatt 4'!Druckbereich</vt:lpstr>
      <vt:lpstr>'Blatt 5'!Druckbereich</vt:lpstr>
      <vt:lpstr>'Blatt 6'!Druckbereich</vt:lpstr>
      <vt:lpstr>'Blatt 7'!Druckbereich</vt:lpstr>
      <vt:lpstr>'Blatt 8'!Druckbereich</vt:lpstr>
      <vt:lpstr>'Blatt 9'!Druckbereich</vt:lpstr>
      <vt:lpstr>Summe!Druckbereich</vt:lpstr>
      <vt:lpstr>'Blatt 1'!Drucktitel</vt:lpstr>
      <vt:lpstr>'Blatt 10'!Drucktitel</vt:lpstr>
      <vt:lpstr>'Blatt 2'!Drucktitel</vt:lpstr>
      <vt:lpstr>'Blatt 3'!Drucktitel</vt:lpstr>
      <vt:lpstr>'Blatt 4'!Drucktitel</vt:lpstr>
      <vt:lpstr>'Blatt 5'!Drucktitel</vt:lpstr>
      <vt:lpstr>'Blatt 6'!Drucktitel</vt:lpstr>
      <vt:lpstr>'Blatt 7'!Drucktitel</vt:lpstr>
      <vt:lpstr>'Blatt 8'!Drucktitel</vt:lpstr>
      <vt:lpstr>'Blatt 9'!Drucktitel</vt:lpstr>
      <vt:lpstr>'Blatt 10'!Typ</vt:lpstr>
      <vt:lpstr>'Blatt 2'!Typ</vt:lpstr>
      <vt:lpstr>'Blatt 3'!Typ</vt:lpstr>
      <vt:lpstr>'Blatt 4'!Typ</vt:lpstr>
      <vt:lpstr>'Blatt 5'!Typ</vt:lpstr>
      <vt:lpstr>'Blatt 6'!Typ</vt:lpstr>
      <vt:lpstr>'Blatt 7'!Typ</vt:lpstr>
      <vt:lpstr>'Blatt 8'!Typ</vt:lpstr>
      <vt:lpstr>'Blatt 9'!Typ</vt:lpstr>
      <vt:lpstr>Typ</vt:lpstr>
      <vt:lpstr>'Blatt 10'!Typen</vt:lpstr>
      <vt:lpstr>'Blatt 2'!Typen</vt:lpstr>
      <vt:lpstr>'Blatt 3'!Typen</vt:lpstr>
      <vt:lpstr>'Blatt 4'!Typen</vt:lpstr>
      <vt:lpstr>'Blatt 5'!Typen</vt:lpstr>
      <vt:lpstr>'Blatt 6'!Typen</vt:lpstr>
      <vt:lpstr>'Blatt 7'!Typen</vt:lpstr>
      <vt:lpstr>'Blatt 8'!Typen</vt:lpstr>
      <vt:lpstr>'Blatt 9'!Typen</vt:lpstr>
      <vt:lpstr>Typen</vt:lpstr>
      <vt:lpstr>'Blatt 10'!ZuschussKG42T</vt:lpstr>
      <vt:lpstr>'Blatt 2'!ZuschussKG42T</vt:lpstr>
      <vt:lpstr>'Blatt 3'!ZuschussKG42T</vt:lpstr>
      <vt:lpstr>'Blatt 4'!ZuschussKG42T</vt:lpstr>
      <vt:lpstr>'Blatt 5'!ZuschussKG42T</vt:lpstr>
      <vt:lpstr>'Blatt 6'!ZuschussKG42T</vt:lpstr>
      <vt:lpstr>'Blatt 7'!ZuschussKG42T</vt:lpstr>
      <vt:lpstr>'Blatt 8'!ZuschussKG42T</vt:lpstr>
      <vt:lpstr>'Blatt 9'!ZuschussKG42T</vt:lpstr>
      <vt:lpstr>ZuschussKG42T</vt:lpstr>
      <vt:lpstr>'Blatt 10'!ZuschussKG43T</vt:lpstr>
      <vt:lpstr>'Blatt 2'!ZuschussKG43T</vt:lpstr>
      <vt:lpstr>'Blatt 3'!ZuschussKG43T</vt:lpstr>
      <vt:lpstr>'Blatt 4'!ZuschussKG43T</vt:lpstr>
      <vt:lpstr>'Blatt 5'!ZuschussKG43T</vt:lpstr>
      <vt:lpstr>'Blatt 6'!ZuschussKG43T</vt:lpstr>
      <vt:lpstr>'Blatt 7'!ZuschussKG43T</vt:lpstr>
      <vt:lpstr>'Blatt 8'!ZuschussKG43T</vt:lpstr>
      <vt:lpstr>'Blatt 9'!ZuschussKG43T</vt:lpstr>
      <vt:lpstr>Summe!ZuschussKG43T</vt:lpstr>
      <vt:lpstr>ZuschussKG43T</vt:lpstr>
      <vt:lpstr>'Blatt 10'!zustehendeBeihilfe</vt:lpstr>
      <vt:lpstr>'Blatt 2'!zustehendeBeihilfe</vt:lpstr>
      <vt:lpstr>'Blatt 3'!zustehendeBeihilfe</vt:lpstr>
      <vt:lpstr>'Blatt 4'!zustehendeBeihilfe</vt:lpstr>
      <vt:lpstr>'Blatt 5'!zustehendeBeihilfe</vt:lpstr>
      <vt:lpstr>'Blatt 6'!zustehendeBeihilfe</vt:lpstr>
      <vt:lpstr>'Blatt 7'!zustehendeBeihilfe</vt:lpstr>
      <vt:lpstr>'Blatt 8'!zustehendeBeihilfe</vt:lpstr>
      <vt:lpstr>'Blatt 9'!zustehendeBeihilfe</vt:lpstr>
      <vt:lpstr>Summe!zustehendeBeihilfe</vt:lpstr>
      <vt:lpstr>zustehendeBeihilfe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Berechnungsblätter Ausbildungsbeihilfen</dc:title>
  <dc:creator/>
  <cp:lastModifiedBy/>
  <dcterms:created xsi:type="dcterms:W3CDTF">2015-06-05T18:19:34Z</dcterms:created>
  <dcterms:modified xsi:type="dcterms:W3CDTF">2024-02-14T07:06:21Z</dcterms:modified>
</cp:coreProperties>
</file>